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esktop\osobní\Práce\Blatno\"/>
    </mc:Choice>
  </mc:AlternateContent>
  <bookViews>
    <workbookView xWindow="0" yWindow="0" windowWidth="0" windowHeight="0"/>
  </bookViews>
  <sheets>
    <sheet name="Rekapitulace stavby" sheetId="1" r:id="rId1"/>
    <sheet name="Objekt0 - Stavební úpravy..." sheetId="2" r:id="rId2"/>
    <sheet name="Objekt0 (1) - Elektroinst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'Objekt0 - Stavební úpravy...'!$C$152:$K$656</definedName>
    <definedName name="_xlnm.Print_Area" localSheetId="1">'Objekt0 - Stavební úpravy...'!$C$140:$J$656</definedName>
    <definedName name="_xlnm.Print_Titles" localSheetId="1">'Objekt0 - Stavební úpravy...'!$152:$152</definedName>
    <definedName name="_xlnm._FilterDatabase" localSheetId="2" hidden="1">'Objekt0 (1) - Elektroinst...'!$C$123:$K$188</definedName>
    <definedName name="_xlnm.Print_Area" localSheetId="2">'Objekt0 (1) - Elektroinst...'!$C$111:$J$188</definedName>
    <definedName name="_xlnm.Print_Titles" localSheetId="2">'Objekt0 (1) - Elektroinst...'!$123:$123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91"/>
  <c r="J14"/>
  <c r="J12"/>
  <c r="J118"/>
  <c r="E7"/>
  <c r="E85"/>
  <c i="2" r="J37"/>
  <c r="J36"/>
  <c i="1" r="AY95"/>
  <c i="2" r="J35"/>
  <c i="1" r="AX95"/>
  <c i="2" r="BI656"/>
  <c r="BH656"/>
  <c r="BG656"/>
  <c r="BF656"/>
  <c r="T656"/>
  <c r="T655"/>
  <c r="R656"/>
  <c r="R655"/>
  <c r="P656"/>
  <c r="P655"/>
  <c r="BI654"/>
  <c r="BH654"/>
  <c r="BG654"/>
  <c r="BF654"/>
  <c r="T654"/>
  <c r="T653"/>
  <c r="R654"/>
  <c r="R653"/>
  <c r="P654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6"/>
  <c r="BH646"/>
  <c r="BG646"/>
  <c r="BF646"/>
  <c r="T646"/>
  <c r="R646"/>
  <c r="P646"/>
  <c r="BI645"/>
  <c r="BH645"/>
  <c r="BG645"/>
  <c r="BF645"/>
  <c r="T645"/>
  <c r="R645"/>
  <c r="P645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1"/>
  <c r="BH611"/>
  <c r="BG611"/>
  <c r="BF611"/>
  <c r="T611"/>
  <c r="R611"/>
  <c r="P611"/>
  <c r="BI609"/>
  <c r="BH609"/>
  <c r="BG609"/>
  <c r="BF609"/>
  <c r="T609"/>
  <c r="R609"/>
  <c r="P609"/>
  <c r="BI603"/>
  <c r="BH603"/>
  <c r="BG603"/>
  <c r="BF603"/>
  <c r="T603"/>
  <c r="R603"/>
  <c r="P603"/>
  <c r="BI602"/>
  <c r="BH602"/>
  <c r="BG602"/>
  <c r="BF602"/>
  <c r="T602"/>
  <c r="R602"/>
  <c r="P602"/>
  <c r="BI596"/>
  <c r="BH596"/>
  <c r="BG596"/>
  <c r="BF596"/>
  <c r="T596"/>
  <c r="R596"/>
  <c r="P596"/>
  <c r="BI594"/>
  <c r="BH594"/>
  <c r="BG594"/>
  <c r="BF594"/>
  <c r="T594"/>
  <c r="R594"/>
  <c r="P594"/>
  <c r="BI590"/>
  <c r="BH590"/>
  <c r="BG590"/>
  <c r="BF590"/>
  <c r="T590"/>
  <c r="R590"/>
  <c r="P590"/>
  <c r="BI588"/>
  <c r="BH588"/>
  <c r="BG588"/>
  <c r="BF588"/>
  <c r="T588"/>
  <c r="R588"/>
  <c r="P588"/>
  <c r="BI584"/>
  <c r="BH584"/>
  <c r="BG584"/>
  <c r="BF584"/>
  <c r="T584"/>
  <c r="R584"/>
  <c r="P584"/>
  <c r="BI582"/>
  <c r="BH582"/>
  <c r="BG582"/>
  <c r="BF582"/>
  <c r="T582"/>
  <c r="R582"/>
  <c r="P582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3"/>
  <c r="BH563"/>
  <c r="BG563"/>
  <c r="BF563"/>
  <c r="T563"/>
  <c r="R563"/>
  <c r="P563"/>
  <c r="BI559"/>
  <c r="BH559"/>
  <c r="BG559"/>
  <c r="BF559"/>
  <c r="T559"/>
  <c r="R559"/>
  <c r="P559"/>
  <c r="BI558"/>
  <c r="BH558"/>
  <c r="BG558"/>
  <c r="BF558"/>
  <c r="T558"/>
  <c r="R558"/>
  <c r="P558"/>
  <c r="BI552"/>
  <c r="BH552"/>
  <c r="BG552"/>
  <c r="BF552"/>
  <c r="T552"/>
  <c r="R552"/>
  <c r="P552"/>
  <c r="BI546"/>
  <c r="BH546"/>
  <c r="BG546"/>
  <c r="BF546"/>
  <c r="T546"/>
  <c r="R546"/>
  <c r="P546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0"/>
  <c r="BH540"/>
  <c r="BG540"/>
  <c r="BF540"/>
  <c r="T540"/>
  <c r="R540"/>
  <c r="P540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6"/>
  <c r="BH516"/>
  <c r="BG516"/>
  <c r="BF516"/>
  <c r="T516"/>
  <c r="R516"/>
  <c r="P516"/>
  <c r="BI515"/>
  <c r="BH515"/>
  <c r="BG515"/>
  <c r="BF515"/>
  <c r="T515"/>
  <c r="R515"/>
  <c r="P515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8"/>
  <c r="BH508"/>
  <c r="BG508"/>
  <c r="BF508"/>
  <c r="T508"/>
  <c r="R508"/>
  <c r="P508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2"/>
  <c r="BH492"/>
  <c r="BG492"/>
  <c r="BF492"/>
  <c r="T492"/>
  <c r="R492"/>
  <c r="P492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3"/>
  <c r="BH473"/>
  <c r="BG473"/>
  <c r="BF473"/>
  <c r="T473"/>
  <c r="R473"/>
  <c r="P473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19"/>
  <c r="BH419"/>
  <c r="BG419"/>
  <c r="BF419"/>
  <c r="T419"/>
  <c r="R419"/>
  <c r="P419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T317"/>
  <c r="R318"/>
  <c r="R317"/>
  <c r="P318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2"/>
  <c r="BH232"/>
  <c r="BG232"/>
  <c r="BF232"/>
  <c r="T232"/>
  <c r="T231"/>
  <c r="R232"/>
  <c r="R231"/>
  <c r="P232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T224"/>
  <c r="R225"/>
  <c r="R224"/>
  <c r="P225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F147"/>
  <c r="E145"/>
  <c r="F89"/>
  <c r="E87"/>
  <c r="J24"/>
  <c r="E24"/>
  <c r="J150"/>
  <c r="J23"/>
  <c r="J21"/>
  <c r="E21"/>
  <c r="J149"/>
  <c r="J20"/>
  <c r="J18"/>
  <c r="E18"/>
  <c r="F9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646"/>
  <c r="BK640"/>
  <c r="J631"/>
  <c r="BK617"/>
  <c r="J584"/>
  <c r="BK552"/>
  <c r="BK519"/>
  <c r="BK512"/>
  <c r="J502"/>
  <c r="J472"/>
  <c r="J451"/>
  <c r="BK434"/>
  <c r="BK426"/>
  <c r="J393"/>
  <c r="J377"/>
  <c r="J370"/>
  <c r="BK359"/>
  <c r="BK354"/>
  <c r="J346"/>
  <c r="BK331"/>
  <c r="BK323"/>
  <c r="BK314"/>
  <c r="BK308"/>
  <c r="BK303"/>
  <c r="J292"/>
  <c r="J279"/>
  <c r="BK269"/>
  <c r="BK259"/>
  <c r="BK252"/>
  <c r="J225"/>
  <c r="J219"/>
  <c r="J204"/>
  <c r="BK194"/>
  <c r="J187"/>
  <c r="J179"/>
  <c r="BK171"/>
  <c r="J169"/>
  <c r="BK160"/>
  <c r="J646"/>
  <c r="J642"/>
  <c r="BK634"/>
  <c r="BK629"/>
  <c r="J624"/>
  <c r="J617"/>
  <c r="BK611"/>
  <c r="BK590"/>
  <c r="J571"/>
  <c r="J558"/>
  <c r="J544"/>
  <c r="BK539"/>
  <c r="BK522"/>
  <c r="BK518"/>
  <c r="BK510"/>
  <c r="J501"/>
  <c r="BK479"/>
  <c r="J462"/>
  <c r="BK457"/>
  <c r="J449"/>
  <c r="BK443"/>
  <c r="BK414"/>
  <c r="J410"/>
  <c r="J404"/>
  <c r="BK401"/>
  <c r="J396"/>
  <c r="BK388"/>
  <c r="J384"/>
  <c r="J380"/>
  <c r="J375"/>
  <c r="J367"/>
  <c r="J359"/>
  <c r="J353"/>
  <c r="BK338"/>
  <c r="BK330"/>
  <c r="BK315"/>
  <c r="BK311"/>
  <c r="J299"/>
  <c r="BK293"/>
  <c r="BK285"/>
  <c r="BK283"/>
  <c r="BK279"/>
  <c r="BK275"/>
  <c r="J270"/>
  <c r="J262"/>
  <c r="BK257"/>
  <c r="J223"/>
  <c r="J218"/>
  <c r="BK208"/>
  <c r="BK204"/>
  <c r="J199"/>
  <c r="J183"/>
  <c r="J172"/>
  <c r="J165"/>
  <c r="J162"/>
  <c r="BK156"/>
  <c r="BK641"/>
  <c r="J639"/>
  <c r="J634"/>
  <c r="BK627"/>
  <c r="J623"/>
  <c r="J611"/>
  <c r="BK574"/>
  <c r="J536"/>
  <c r="J518"/>
  <c r="J498"/>
  <c r="BK488"/>
  <c r="J452"/>
  <c r="J438"/>
  <c r="J433"/>
  <c r="BK428"/>
  <c r="J411"/>
  <c r="BK406"/>
  <c r="BK398"/>
  <c r="BK380"/>
  <c r="BK374"/>
  <c r="BK358"/>
  <c r="J343"/>
  <c r="BK339"/>
  <c r="J324"/>
  <c r="J315"/>
  <c r="J304"/>
  <c r="BK292"/>
  <c r="J278"/>
  <c r="J265"/>
  <c r="BK253"/>
  <c r="BK219"/>
  <c r="J215"/>
  <c r="BK203"/>
  <c r="BK182"/>
  <c r="J175"/>
  <c r="BK162"/>
  <c r="J654"/>
  <c r="J622"/>
  <c r="J616"/>
  <c r="BK603"/>
  <c r="J568"/>
  <c r="J546"/>
  <c r="BK521"/>
  <c r="J510"/>
  <c r="J491"/>
  <c r="J479"/>
  <c r="J465"/>
  <c r="J461"/>
  <c r="J454"/>
  <c r="J443"/>
  <c r="BK433"/>
  <c r="J429"/>
  <c r="J414"/>
  <c r="BK412"/>
  <c r="BK407"/>
  <c r="BK396"/>
  <c r="J392"/>
  <c r="J386"/>
  <c r="BK381"/>
  <c r="BK371"/>
  <c r="J368"/>
  <c r="BK364"/>
  <c r="J358"/>
  <c r="J355"/>
  <c r="J350"/>
  <c r="J347"/>
  <c r="J341"/>
  <c r="J336"/>
  <c r="J329"/>
  <c r="BK327"/>
  <c r="J323"/>
  <c r="BK312"/>
  <c r="BK304"/>
  <c r="J302"/>
  <c r="BK297"/>
  <c r="J285"/>
  <c r="BK282"/>
  <c r="J273"/>
  <c r="BK271"/>
  <c r="BK268"/>
  <c r="BK265"/>
  <c r="BK254"/>
  <c r="BK242"/>
  <c r="J229"/>
  <c r="BK221"/>
  <c r="J208"/>
  <c r="J203"/>
  <c r="J194"/>
  <c r="BK190"/>
  <c r="J184"/>
  <c r="BK177"/>
  <c r="J167"/>
  <c r="J157"/>
  <c i="3" r="BK185"/>
  <c r="BK177"/>
  <c r="BK173"/>
  <c r="BK168"/>
  <c r="BK165"/>
  <c r="BK156"/>
  <c r="BK153"/>
  <c r="J142"/>
  <c r="J140"/>
  <c r="J139"/>
  <c r="BK135"/>
  <c r="BK154"/>
  <c r="BK140"/>
  <c r="J137"/>
  <c r="BK127"/>
  <c r="J174"/>
  <c r="J156"/>
  <c r="BK147"/>
  <c r="J132"/>
  <c r="J184"/>
  <c r="BK180"/>
  <c r="BK175"/>
  <c r="J171"/>
  <c r="J167"/>
  <c r="BK164"/>
  <c r="BK157"/>
  <c r="J152"/>
  <c r="BK149"/>
  <c r="J144"/>
  <c r="J135"/>
  <c r="J128"/>
  <c i="2" r="J652"/>
  <c r="BK639"/>
  <c r="BK618"/>
  <c r="BK596"/>
  <c r="BK558"/>
  <c r="J522"/>
  <c r="J515"/>
  <c r="BK508"/>
  <c r="BK462"/>
  <c r="BK436"/>
  <c r="BK425"/>
  <c r="J401"/>
  <c r="BK382"/>
  <c r="BK362"/>
  <c r="BK355"/>
  <c r="BK337"/>
  <c r="J327"/>
  <c r="BK320"/>
  <c r="BK306"/>
  <c r="J294"/>
  <c r="J286"/>
  <c r="J274"/>
  <c r="J260"/>
  <c r="J254"/>
  <c r="BK229"/>
  <c r="BK220"/>
  <c r="J200"/>
  <c r="J188"/>
  <c r="BK180"/>
  <c r="BK173"/>
  <c r="BK166"/>
  <c r="J650"/>
  <c r="J637"/>
  <c r="BK631"/>
  <c r="J627"/>
  <c r="BK623"/>
  <c r="BK616"/>
  <c r="J596"/>
  <c r="BK568"/>
  <c r="J542"/>
  <c r="BK523"/>
  <c r="BK517"/>
  <c r="BK509"/>
  <c r="BK484"/>
  <c r="BK466"/>
  <c r="BK458"/>
  <c r="J445"/>
  <c r="J430"/>
  <c r="BK413"/>
  <c r="BK402"/>
  <c r="J397"/>
  <c r="J390"/>
  <c r="BK385"/>
  <c r="J379"/>
  <c r="BK372"/>
  <c r="BK365"/>
  <c r="BK356"/>
  <c r="BK335"/>
  <c r="J333"/>
  <c r="J316"/>
  <c r="J306"/>
  <c r="BK296"/>
  <c r="BK291"/>
  <c r="J282"/>
  <c r="BK276"/>
  <c r="J272"/>
  <c r="J263"/>
  <c r="J258"/>
  <c r="J222"/>
  <c r="J216"/>
  <c r="J207"/>
  <c r="J202"/>
  <c r="BK187"/>
  <c r="J178"/>
  <c r="BK169"/>
  <c r="J159"/>
  <c r="BK645"/>
  <c r="J640"/>
  <c r="BK635"/>
  <c r="BK628"/>
  <c r="BK624"/>
  <c r="BK619"/>
  <c r="J563"/>
  <c r="BK533"/>
  <c r="BK499"/>
  <c r="J484"/>
  <c r="BK465"/>
  <c r="BK461"/>
  <c r="BK440"/>
  <c r="J432"/>
  <c r="BK415"/>
  <c r="J400"/>
  <c r="J383"/>
  <c r="BK375"/>
  <c r="BK368"/>
  <c r="J349"/>
  <c r="BK340"/>
  <c r="BK328"/>
  <c r="J320"/>
  <c r="BK310"/>
  <c r="J288"/>
  <c r="BK277"/>
  <c r="BK256"/>
  <c r="BK218"/>
  <c r="BK212"/>
  <c r="BK199"/>
  <c r="J177"/>
  <c r="BK168"/>
  <c r="BK159"/>
  <c r="BK656"/>
  <c r="J618"/>
  <c r="J590"/>
  <c r="J559"/>
  <c r="J533"/>
  <c r="BK520"/>
  <c r="J499"/>
  <c r="J466"/>
  <c r="BK460"/>
  <c r="BK449"/>
  <c r="BK445"/>
  <c r="BK438"/>
  <c r="J428"/>
  <c r="J408"/>
  <c r="J402"/>
  <c r="BK395"/>
  <c r="J389"/>
  <c r="BK384"/>
  <c r="BK376"/>
  <c r="BK367"/>
  <c r="BK360"/>
  <c r="J357"/>
  <c r="BK351"/>
  <c r="J345"/>
  <c r="J338"/>
  <c r="BK334"/>
  <c r="BK326"/>
  <c r="BK322"/>
  <c r="BK309"/>
  <c r="J301"/>
  <c r="J296"/>
  <c r="BK289"/>
  <c r="BK281"/>
  <c r="J266"/>
  <c r="BK262"/>
  <c r="BK255"/>
  <c r="BK247"/>
  <c r="J228"/>
  <c r="J213"/>
  <c r="BK202"/>
  <c r="J198"/>
  <c r="BK191"/>
  <c r="BK183"/>
  <c r="J173"/>
  <c r="J164"/>
  <c i="3" r="J186"/>
  <c r="BK174"/>
  <c r="BK171"/>
  <c r="BK166"/>
  <c r="BK160"/>
  <c r="BK155"/>
  <c r="J148"/>
  <c r="J143"/>
  <c r="BK136"/>
  <c r="J129"/>
  <c r="J149"/>
  <c r="BK142"/>
  <c r="BK131"/>
  <c r="BK170"/>
  <c r="J151"/>
  <c r="J188"/>
  <c r="J181"/>
  <c r="BK176"/>
  <c r="BK169"/>
  <c r="J160"/>
  <c r="J153"/>
  <c r="BK146"/>
  <c r="J136"/>
  <c r="J131"/>
  <c i="2" r="J641"/>
  <c r="J636"/>
  <c r="BK630"/>
  <c r="J603"/>
  <c r="J582"/>
  <c r="J517"/>
  <c r="J511"/>
  <c r="BK501"/>
  <c r="J463"/>
  <c r="BK431"/>
  <c r="BK410"/>
  <c r="BK392"/>
  <c r="J372"/>
  <c r="J361"/>
  <c r="BK352"/>
  <c r="J342"/>
  <c r="BK329"/>
  <c r="BK316"/>
  <c r="J309"/>
  <c r="J297"/>
  <c r="J291"/>
  <c r="J277"/>
  <c r="BK266"/>
  <c r="J230"/>
  <c r="BK222"/>
  <c r="BK213"/>
  <c r="BK197"/>
  <c r="BK192"/>
  <c r="BK181"/>
  <c r="BK175"/>
  <c r="J168"/>
  <c r="BK652"/>
  <c r="J645"/>
  <c r="J635"/>
  <c r="J630"/>
  <c r="J625"/>
  <c r="J619"/>
  <c r="BK602"/>
  <c r="J588"/>
  <c r="BK559"/>
  <c r="J543"/>
  <c r="BK536"/>
  <c r="J519"/>
  <c r="BK511"/>
  <c r="BK500"/>
  <c r="J473"/>
  <c r="J460"/>
  <c r="BK455"/>
  <c r="J426"/>
  <c r="J412"/>
  <c r="BK405"/>
  <c r="J399"/>
  <c r="J395"/>
  <c r="BK389"/>
  <c r="J381"/>
  <c r="J376"/>
  <c r="J371"/>
  <c r="J362"/>
  <c r="BK357"/>
  <c r="BK346"/>
  <c r="J334"/>
  <c r="J318"/>
  <c r="J312"/>
  <c r="BK301"/>
  <c r="BK294"/>
  <c r="BK284"/>
  <c r="J280"/>
  <c r="BK274"/>
  <c r="J271"/>
  <c r="BK260"/>
  <c r="J247"/>
  <c r="J221"/>
  <c r="J211"/>
  <c r="BK206"/>
  <c r="J195"/>
  <c r="BK179"/>
  <c r="J171"/>
  <c r="BK164"/>
  <c r="BK157"/>
  <c r="BK642"/>
  <c r="BK637"/>
  <c r="J629"/>
  <c r="J626"/>
  <c r="BK621"/>
  <c r="BK582"/>
  <c r="J539"/>
  <c r="J508"/>
  <c r="BK491"/>
  <c r="BK473"/>
  <c r="J464"/>
  <c r="BK451"/>
  <c r="J436"/>
  <c r="J431"/>
  <c r="BK408"/>
  <c r="BK399"/>
  <c r="J394"/>
  <c r="BK378"/>
  <c r="J369"/>
  <c r="BK350"/>
  <c r="BK336"/>
  <c r="J326"/>
  <c r="J313"/>
  <c r="BK302"/>
  <c r="BK286"/>
  <c r="J269"/>
  <c r="J255"/>
  <c r="BK230"/>
  <c r="J206"/>
  <c r="J190"/>
  <c r="BK174"/>
  <c r="J160"/>
  <c r="J156"/>
  <c r="BK654"/>
  <c r="BK615"/>
  <c r="BK588"/>
  <c r="BK543"/>
  <c r="J523"/>
  <c r="BK515"/>
  <c r="BK498"/>
  <c r="J488"/>
  <c r="BK459"/>
  <c r="BK452"/>
  <c r="J447"/>
  <c r="J440"/>
  <c r="BK432"/>
  <c r="J419"/>
  <c r="J403"/>
  <c r="BK397"/>
  <c r="BK391"/>
  <c r="J385"/>
  <c r="J378"/>
  <c r="BK369"/>
  <c r="J365"/>
  <c r="J354"/>
  <c r="BK349"/>
  <c r="BK343"/>
  <c r="J337"/>
  <c r="BK333"/>
  <c r="J328"/>
  <c r="J310"/>
  <c r="J305"/>
  <c r="BK299"/>
  <c r="BK290"/>
  <c r="J283"/>
  <c r="BK280"/>
  <c r="BK272"/>
  <c r="BK264"/>
  <c r="J256"/>
  <c r="J252"/>
  <c r="BK232"/>
  <c r="BK215"/>
  <c r="BK207"/>
  <c r="J197"/>
  <c r="BK188"/>
  <c r="J180"/>
  <c r="J170"/>
  <c r="BK158"/>
  <c i="3" r="BK184"/>
  <c r="J175"/>
  <c r="J169"/>
  <c r="BK161"/>
  <c r="BK158"/>
  <c r="BK150"/>
  <c r="BK144"/>
  <c r="BK138"/>
  <c r="J134"/>
  <c r="BK128"/>
  <c r="BK159"/>
  <c r="J146"/>
  <c r="J138"/>
  <c r="J180"/>
  <c r="BK141"/>
  <c r="BK186"/>
  <c r="J183"/>
  <c r="J177"/>
  <c r="J172"/>
  <c r="J168"/>
  <c r="J155"/>
  <c r="J150"/>
  <c r="BK145"/>
  <c r="BK134"/>
  <c i="2" r="BK651"/>
  <c r="BK633"/>
  <c r="BK625"/>
  <c r="J609"/>
  <c r="J594"/>
  <c r="BK571"/>
  <c r="BK544"/>
  <c r="BK516"/>
  <c r="J509"/>
  <c r="BK481"/>
  <c r="J455"/>
  <c r="BK441"/>
  <c r="BK429"/>
  <c r="BK404"/>
  <c r="BK390"/>
  <c r="J373"/>
  <c r="J364"/>
  <c r="J356"/>
  <c r="BK347"/>
  <c r="J340"/>
  <c r="BK324"/>
  <c r="J321"/>
  <c r="J311"/>
  <c r="BK305"/>
  <c r="J293"/>
  <c r="J289"/>
  <c r="J276"/>
  <c r="J268"/>
  <c r="BK258"/>
  <c r="BK236"/>
  <c r="BK228"/>
  <c r="J212"/>
  <c r="BK195"/>
  <c r="J191"/>
  <c r="J182"/>
  <c r="BK178"/>
  <c r="BK170"/>
  <c r="BK167"/>
  <c r="J651"/>
  <c r="BK636"/>
  <c r="J633"/>
  <c r="J628"/>
  <c r="BK626"/>
  <c r="BK622"/>
  <c r="J615"/>
  <c r="BK594"/>
  <c r="J574"/>
  <c r="BK563"/>
  <c r="BK546"/>
  <c r="J540"/>
  <c r="J521"/>
  <c r="J516"/>
  <c r="BK502"/>
  <c r="J485"/>
  <c r="J469"/>
  <c r="J459"/>
  <c r="BK454"/>
  <c r="J434"/>
  <c r="J415"/>
  <c r="BK411"/>
  <c r="BK403"/>
  <c r="J398"/>
  <c r="J391"/>
  <c r="BK386"/>
  <c r="BK383"/>
  <c r="BK377"/>
  <c r="J374"/>
  <c r="BK366"/>
  <c r="J360"/>
  <c r="J352"/>
  <c r="BK345"/>
  <c r="J322"/>
  <c r="BK321"/>
  <c r="J314"/>
  <c r="J307"/>
  <c r="BK295"/>
  <c r="J290"/>
  <c r="J281"/>
  <c r="BK278"/>
  <c r="BK273"/>
  <c r="J264"/>
  <c r="J259"/>
  <c r="J232"/>
  <c r="J220"/>
  <c r="BK209"/>
  <c r="BK205"/>
  <c r="BK201"/>
  <c r="BK184"/>
  <c r="J174"/>
  <c r="J166"/>
  <c r="J158"/>
  <c i="1" r="AS94"/>
  <c i="2" r="J602"/>
  <c r="BK540"/>
  <c r="J520"/>
  <c r="J500"/>
  <c r="BK492"/>
  <c r="J481"/>
  <c r="BK469"/>
  <c r="BK463"/>
  <c r="J458"/>
  <c r="BK447"/>
  <c r="BK435"/>
  <c r="BK419"/>
  <c r="J407"/>
  <c r="J405"/>
  <c r="BK393"/>
  <c r="BK379"/>
  <c r="BK373"/>
  <c r="J351"/>
  <c r="BK348"/>
  <c r="BK341"/>
  <c r="J331"/>
  <c r="J325"/>
  <c r="BK318"/>
  <c r="BK307"/>
  <c r="J298"/>
  <c r="J284"/>
  <c r="BK267"/>
  <c r="J242"/>
  <c r="BK225"/>
  <c r="BK216"/>
  <c r="J209"/>
  <c r="BK198"/>
  <c r="BK176"/>
  <c r="BK172"/>
  <c r="J656"/>
  <c r="BK650"/>
  <c r="J621"/>
  <c r="BK609"/>
  <c r="BK584"/>
  <c r="J552"/>
  <c r="BK542"/>
  <c r="J512"/>
  <c r="J492"/>
  <c r="BK485"/>
  <c r="BK472"/>
  <c r="BK464"/>
  <c r="J457"/>
  <c r="J441"/>
  <c r="J435"/>
  <c r="BK430"/>
  <c r="J425"/>
  <c r="J413"/>
  <c r="J406"/>
  <c r="BK400"/>
  <c r="BK394"/>
  <c r="J388"/>
  <c r="J382"/>
  <c r="BK370"/>
  <c r="J366"/>
  <c r="BK361"/>
  <c r="BK353"/>
  <c r="J348"/>
  <c r="BK342"/>
  <c r="J339"/>
  <c r="J335"/>
  <c r="J330"/>
  <c r="BK325"/>
  <c r="BK313"/>
  <c r="J308"/>
  <c r="J303"/>
  <c r="BK298"/>
  <c r="J295"/>
  <c r="BK288"/>
  <c r="J275"/>
  <c r="BK270"/>
  <c r="J267"/>
  <c r="BK263"/>
  <c r="J257"/>
  <c r="J253"/>
  <c r="J236"/>
  <c r="BK223"/>
  <c r="BK211"/>
  <c r="J205"/>
  <c r="J201"/>
  <c r="BK200"/>
  <c r="J192"/>
  <c r="J181"/>
  <c r="J176"/>
  <c r="BK165"/>
  <c i="3" r="BK188"/>
  <c r="BK183"/>
  <c r="BK181"/>
  <c r="J179"/>
  <c r="BK172"/>
  <c r="BK167"/>
  <c r="J164"/>
  <c r="J159"/>
  <c r="J154"/>
  <c r="J145"/>
  <c r="J141"/>
  <c r="BK137"/>
  <c r="BK132"/>
  <c r="J127"/>
  <c r="J157"/>
  <c r="J147"/>
  <c r="BK139"/>
  <c r="J176"/>
  <c r="BK152"/>
  <c r="J133"/>
  <c r="BK129"/>
  <c r="J185"/>
  <c r="BK179"/>
  <c r="J173"/>
  <c r="J170"/>
  <c r="J166"/>
  <c r="J165"/>
  <c r="J161"/>
  <c r="J158"/>
  <c r="BK151"/>
  <c r="BK148"/>
  <c r="BK143"/>
  <c r="BK133"/>
  <c i="2" l="1" r="T155"/>
  <c r="T163"/>
  <c r="R189"/>
  <c r="T193"/>
  <c r="R210"/>
  <c r="BK227"/>
  <c r="J227"/>
  <c r="J106"/>
  <c r="T227"/>
  <c r="T235"/>
  <c r="T261"/>
  <c r="R287"/>
  <c r="P300"/>
  <c r="P319"/>
  <c r="P332"/>
  <c r="T332"/>
  <c r="T344"/>
  <c r="T363"/>
  <c r="T387"/>
  <c r="T409"/>
  <c r="T427"/>
  <c r="R439"/>
  <c r="R456"/>
  <c r="T541"/>
  <c r="R545"/>
  <c r="T583"/>
  <c r="R610"/>
  <c r="R620"/>
  <c r="T632"/>
  <c r="P638"/>
  <c r="R644"/>
  <c r="T649"/>
  <c i="3" r="P126"/>
  <c r="P125"/>
  <c r="BK130"/>
  <c r="J130"/>
  <c r="J99"/>
  <c r="R163"/>
  <c r="BK182"/>
  <c r="J182"/>
  <c r="J103"/>
  <c i="2" r="P155"/>
  <c r="P163"/>
  <c r="BK189"/>
  <c r="J189"/>
  <c r="J101"/>
  <c r="BK193"/>
  <c r="J193"/>
  <c r="J102"/>
  <c r="BK210"/>
  <c r="J210"/>
  <c r="J103"/>
  <c r="R227"/>
  <c r="P235"/>
  <c r="P261"/>
  <c r="P287"/>
  <c r="R300"/>
  <c r="T319"/>
  <c r="R344"/>
  <c r="R363"/>
  <c r="R387"/>
  <c r="R409"/>
  <c r="BK439"/>
  <c r="J439"/>
  <c r="J120"/>
  <c r="BK456"/>
  <c r="J456"/>
  <c r="J121"/>
  <c r="P541"/>
  <c r="BK545"/>
  <c r="J545"/>
  <c r="J123"/>
  <c r="BK583"/>
  <c r="J583"/>
  <c r="J124"/>
  <c r="BK610"/>
  <c r="J610"/>
  <c r="J125"/>
  <c r="P620"/>
  <c r="R632"/>
  <c r="T638"/>
  <c r="P644"/>
  <c r="BK649"/>
  <c r="J649"/>
  <c r="J131"/>
  <c i="3" r="R126"/>
  <c r="R125"/>
  <c r="T130"/>
  <c r="P163"/>
  <c r="R178"/>
  <c r="R182"/>
  <c i="2" r="R155"/>
  <c r="R163"/>
  <c r="T189"/>
  <c r="P193"/>
  <c r="P210"/>
  <c r="P227"/>
  <c r="R235"/>
  <c r="R261"/>
  <c r="T287"/>
  <c r="T300"/>
  <c r="R319"/>
  <c r="R332"/>
  <c r="P344"/>
  <c r="BK363"/>
  <c r="J363"/>
  <c r="J116"/>
  <c r="BK387"/>
  <c r="J387"/>
  <c r="J117"/>
  <c r="BK409"/>
  <c r="J409"/>
  <c r="J118"/>
  <c r="BK427"/>
  <c r="J427"/>
  <c r="J119"/>
  <c r="R427"/>
  <c r="T439"/>
  <c r="T456"/>
  <c r="R541"/>
  <c r="T545"/>
  <c r="R583"/>
  <c r="T610"/>
  <c r="T620"/>
  <c r="P632"/>
  <c r="R638"/>
  <c r="T644"/>
  <c r="T643"/>
  <c r="P649"/>
  <c i="3" r="BK126"/>
  <c r="J126"/>
  <c r="J98"/>
  <c r="T126"/>
  <c r="T125"/>
  <c r="R130"/>
  <c r="BK163"/>
  <c r="BK162"/>
  <c r="J162"/>
  <c r="J100"/>
  <c r="BK178"/>
  <c r="J178"/>
  <c r="J102"/>
  <c r="P178"/>
  <c r="T182"/>
  <c i="2" r="BK155"/>
  <c r="J155"/>
  <c r="J98"/>
  <c r="BK163"/>
  <c r="J163"/>
  <c r="J100"/>
  <c r="P189"/>
  <c r="R193"/>
  <c r="T210"/>
  <c r="BK235"/>
  <c r="J235"/>
  <c r="J108"/>
  <c r="BK261"/>
  <c r="J261"/>
  <c r="J109"/>
  <c r="BK287"/>
  <c r="J287"/>
  <c r="J110"/>
  <c r="BK300"/>
  <c r="J300"/>
  <c r="J111"/>
  <c r="BK319"/>
  <c r="J319"/>
  <c r="J113"/>
  <c r="BK332"/>
  <c r="J332"/>
  <c r="J114"/>
  <c r="BK344"/>
  <c r="J344"/>
  <c r="J115"/>
  <c r="P363"/>
  <c r="P387"/>
  <c r="P409"/>
  <c r="P427"/>
  <c r="P439"/>
  <c r="P456"/>
  <c r="BK541"/>
  <c r="J541"/>
  <c r="J122"/>
  <c r="P545"/>
  <c r="P583"/>
  <c r="P610"/>
  <c r="BK620"/>
  <c r="J620"/>
  <c r="J126"/>
  <c r="BK632"/>
  <c r="J632"/>
  <c r="J127"/>
  <c r="BK638"/>
  <c r="J638"/>
  <c r="J128"/>
  <c r="BK644"/>
  <c r="J644"/>
  <c r="J130"/>
  <c r="R649"/>
  <c i="3" r="P130"/>
  <c r="T163"/>
  <c r="T162"/>
  <c r="T178"/>
  <c r="P182"/>
  <c i="2" r="BK317"/>
  <c r="J317"/>
  <c r="J112"/>
  <c r="BK655"/>
  <c r="J655"/>
  <c r="J133"/>
  <c r="BK161"/>
  <c r="J161"/>
  <c r="J99"/>
  <c r="BK224"/>
  <c r="J224"/>
  <c r="J104"/>
  <c r="BK653"/>
  <c r="J653"/>
  <c r="J132"/>
  <c i="3" r="BK187"/>
  <c r="J187"/>
  <c r="J104"/>
  <c i="2" r="BK231"/>
  <c r="J231"/>
  <c r="J107"/>
  <c i="3" r="J89"/>
  <c r="F92"/>
  <c r="E114"/>
  <c r="F120"/>
  <c r="BE128"/>
  <c r="BE137"/>
  <c r="BE138"/>
  <c r="BE139"/>
  <c r="BE140"/>
  <c r="BE141"/>
  <c r="BE146"/>
  <c r="BE159"/>
  <c r="BE160"/>
  <c r="BE165"/>
  <c r="BE167"/>
  <c r="BE169"/>
  <c r="BE174"/>
  <c r="BE175"/>
  <c r="BE177"/>
  <c r="BE180"/>
  <c r="BE181"/>
  <c r="BE183"/>
  <c r="BE184"/>
  <c r="BE186"/>
  <c r="J92"/>
  <c r="BE127"/>
  <c r="BE131"/>
  <c r="BE132"/>
  <c r="BE134"/>
  <c r="BE135"/>
  <c r="BE142"/>
  <c r="BE144"/>
  <c r="BE149"/>
  <c r="BE153"/>
  <c r="BE154"/>
  <c r="BE157"/>
  <c r="BE164"/>
  <c r="BE172"/>
  <c r="BE179"/>
  <c r="BE188"/>
  <c r="J91"/>
  <c r="BE133"/>
  <c r="BE136"/>
  <c r="BE143"/>
  <c r="BE150"/>
  <c r="BE152"/>
  <c r="BE155"/>
  <c r="BE158"/>
  <c r="BE129"/>
  <c r="BE145"/>
  <c r="BE147"/>
  <c r="BE148"/>
  <c r="BE151"/>
  <c r="BE156"/>
  <c r="BE161"/>
  <c r="BE166"/>
  <c r="BE168"/>
  <c r="BE170"/>
  <c r="BE171"/>
  <c r="BE173"/>
  <c r="BE176"/>
  <c r="BE185"/>
  <c i="2" r="E143"/>
  <c r="F149"/>
  <c r="BE159"/>
  <c r="BE166"/>
  <c r="BE168"/>
  <c r="BE171"/>
  <c r="BE172"/>
  <c r="BE173"/>
  <c r="BE174"/>
  <c r="BE178"/>
  <c r="BE198"/>
  <c r="BE203"/>
  <c r="BE205"/>
  <c r="BE208"/>
  <c r="BE216"/>
  <c r="BE219"/>
  <c r="BE225"/>
  <c r="BE229"/>
  <c r="BE230"/>
  <c r="BE257"/>
  <c r="BE258"/>
  <c r="BE259"/>
  <c r="BE260"/>
  <c r="BE269"/>
  <c r="BE275"/>
  <c r="BE277"/>
  <c r="BE278"/>
  <c r="BE291"/>
  <c r="BE294"/>
  <c r="BE306"/>
  <c r="BE310"/>
  <c r="BE314"/>
  <c r="BE315"/>
  <c r="BE316"/>
  <c r="BE320"/>
  <c r="BE324"/>
  <c r="BE331"/>
  <c r="BE345"/>
  <c r="BE351"/>
  <c r="BE355"/>
  <c r="BE358"/>
  <c r="BE360"/>
  <c r="BE361"/>
  <c r="BE372"/>
  <c r="BE373"/>
  <c r="BE374"/>
  <c r="BE378"/>
  <c r="BE379"/>
  <c r="BE389"/>
  <c r="BE398"/>
  <c r="BE403"/>
  <c r="BE408"/>
  <c r="BE411"/>
  <c r="BE413"/>
  <c r="BE419"/>
  <c r="BE433"/>
  <c r="BE451"/>
  <c r="BE455"/>
  <c r="BE460"/>
  <c r="BE461"/>
  <c r="BE462"/>
  <c r="BE466"/>
  <c r="BE472"/>
  <c r="BE479"/>
  <c r="BE481"/>
  <c r="BE484"/>
  <c r="BE499"/>
  <c r="BE500"/>
  <c r="BE501"/>
  <c r="BE502"/>
  <c r="BE508"/>
  <c r="BE515"/>
  <c r="BE517"/>
  <c r="BE518"/>
  <c r="BE522"/>
  <c r="BE533"/>
  <c r="BE539"/>
  <c r="BE540"/>
  <c r="BE544"/>
  <c r="BE571"/>
  <c r="BE582"/>
  <c r="BE594"/>
  <c r="BE618"/>
  <c r="BE621"/>
  <c r="BE642"/>
  <c r="BE645"/>
  <c r="BE652"/>
  <c r="BE654"/>
  <c r="BE656"/>
  <c r="J91"/>
  <c r="BE157"/>
  <c r="BE164"/>
  <c r="BE165"/>
  <c r="BE169"/>
  <c r="BE170"/>
  <c r="BE177"/>
  <c r="BE179"/>
  <c r="BE183"/>
  <c r="BE184"/>
  <c r="BE187"/>
  <c r="BE191"/>
  <c r="BE194"/>
  <c r="BE195"/>
  <c r="BE200"/>
  <c r="BE201"/>
  <c r="BE204"/>
  <c r="BE207"/>
  <c r="BE220"/>
  <c r="BE222"/>
  <c r="BE228"/>
  <c r="BE232"/>
  <c r="BE236"/>
  <c r="BE247"/>
  <c r="BE262"/>
  <c r="BE270"/>
  <c r="BE272"/>
  <c r="BE274"/>
  <c r="BE279"/>
  <c r="BE280"/>
  <c r="BE283"/>
  <c r="BE285"/>
  <c r="BE289"/>
  <c r="BE293"/>
  <c r="BE295"/>
  <c r="BE305"/>
  <c r="BE311"/>
  <c r="BE321"/>
  <c r="BE323"/>
  <c r="BE329"/>
  <c r="BE334"/>
  <c r="BE337"/>
  <c r="BE346"/>
  <c r="BE352"/>
  <c r="BE356"/>
  <c r="BE359"/>
  <c r="BE362"/>
  <c r="BE365"/>
  <c r="BE376"/>
  <c r="BE382"/>
  <c r="BE384"/>
  <c r="BE386"/>
  <c r="BE388"/>
  <c r="BE390"/>
  <c r="BE392"/>
  <c r="BE396"/>
  <c r="BE401"/>
  <c r="BE404"/>
  <c r="BE410"/>
  <c r="BE412"/>
  <c r="BE425"/>
  <c r="BE429"/>
  <c r="BE441"/>
  <c r="BE454"/>
  <c r="BE457"/>
  <c r="BE459"/>
  <c r="BE485"/>
  <c r="BE509"/>
  <c r="BE511"/>
  <c r="BE516"/>
  <c r="BE519"/>
  <c r="BE521"/>
  <c r="BE543"/>
  <c r="BE546"/>
  <c r="BE558"/>
  <c r="BE559"/>
  <c r="BE584"/>
  <c r="BE596"/>
  <c r="BE603"/>
  <c r="BE615"/>
  <c r="BE630"/>
  <c r="BE631"/>
  <c r="BE636"/>
  <c r="BE640"/>
  <c r="BE646"/>
  <c r="BE650"/>
  <c r="J92"/>
  <c r="J147"/>
  <c r="F150"/>
  <c r="BE160"/>
  <c r="BE167"/>
  <c r="BE175"/>
  <c r="BE180"/>
  <c r="BE181"/>
  <c r="BE188"/>
  <c r="BE190"/>
  <c r="BE192"/>
  <c r="BE197"/>
  <c r="BE202"/>
  <c r="BE212"/>
  <c r="BE213"/>
  <c r="BE218"/>
  <c r="BE221"/>
  <c r="BE223"/>
  <c r="BE252"/>
  <c r="BE253"/>
  <c r="BE254"/>
  <c r="BE255"/>
  <c r="BE263"/>
  <c r="BE264"/>
  <c r="BE265"/>
  <c r="BE266"/>
  <c r="BE267"/>
  <c r="BE268"/>
  <c r="BE276"/>
  <c r="BE286"/>
  <c r="BE292"/>
  <c r="BE296"/>
  <c r="BE297"/>
  <c r="BE299"/>
  <c r="BE302"/>
  <c r="BE303"/>
  <c r="BE304"/>
  <c r="BE307"/>
  <c r="BE308"/>
  <c r="BE309"/>
  <c r="BE313"/>
  <c r="BE322"/>
  <c r="BE325"/>
  <c r="BE326"/>
  <c r="BE327"/>
  <c r="BE336"/>
  <c r="BE339"/>
  <c r="BE340"/>
  <c r="BE342"/>
  <c r="BE347"/>
  <c r="BE348"/>
  <c r="BE349"/>
  <c r="BE350"/>
  <c r="BE353"/>
  <c r="BE354"/>
  <c r="BE364"/>
  <c r="BE367"/>
  <c r="BE368"/>
  <c r="BE370"/>
  <c r="BE371"/>
  <c r="BE377"/>
  <c r="BE381"/>
  <c r="BE393"/>
  <c r="BE399"/>
  <c r="BE405"/>
  <c r="BE406"/>
  <c r="BE415"/>
  <c r="BE426"/>
  <c r="BE428"/>
  <c r="BE430"/>
  <c r="BE431"/>
  <c r="BE432"/>
  <c r="BE434"/>
  <c r="BE435"/>
  <c r="BE436"/>
  <c r="BE445"/>
  <c r="BE449"/>
  <c r="BE452"/>
  <c r="BE463"/>
  <c r="BE464"/>
  <c r="BE488"/>
  <c r="BE491"/>
  <c r="BE498"/>
  <c r="BE512"/>
  <c r="BE536"/>
  <c r="BE574"/>
  <c r="BE609"/>
  <c r="BE617"/>
  <c r="BE622"/>
  <c r="BE623"/>
  <c r="BE625"/>
  <c r="BE626"/>
  <c r="BE627"/>
  <c r="BE634"/>
  <c r="BE635"/>
  <c r="BE639"/>
  <c r="BE651"/>
  <c r="BE156"/>
  <c r="BE158"/>
  <c r="BE162"/>
  <c r="BE176"/>
  <c r="BE182"/>
  <c r="BE199"/>
  <c r="BE206"/>
  <c r="BE209"/>
  <c r="BE211"/>
  <c r="BE215"/>
  <c r="BE242"/>
  <c r="BE256"/>
  <c r="BE271"/>
  <c r="BE273"/>
  <c r="BE281"/>
  <c r="BE282"/>
  <c r="BE284"/>
  <c r="BE288"/>
  <c r="BE290"/>
  <c r="BE298"/>
  <c r="BE301"/>
  <c r="BE312"/>
  <c r="BE318"/>
  <c r="BE328"/>
  <c r="BE330"/>
  <c r="BE333"/>
  <c r="BE335"/>
  <c r="BE338"/>
  <c r="BE341"/>
  <c r="BE343"/>
  <c r="BE357"/>
  <c r="BE366"/>
  <c r="BE369"/>
  <c r="BE375"/>
  <c r="BE380"/>
  <c r="BE383"/>
  <c r="BE385"/>
  <c r="BE391"/>
  <c r="BE394"/>
  <c r="BE395"/>
  <c r="BE397"/>
  <c r="BE400"/>
  <c r="BE402"/>
  <c r="BE407"/>
  <c r="BE414"/>
  <c r="BE438"/>
  <c r="BE440"/>
  <c r="BE443"/>
  <c r="BE447"/>
  <c r="BE458"/>
  <c r="BE465"/>
  <c r="BE469"/>
  <c r="BE473"/>
  <c r="BE492"/>
  <c r="BE510"/>
  <c r="BE520"/>
  <c r="BE523"/>
  <c r="BE542"/>
  <c r="BE552"/>
  <c r="BE563"/>
  <c r="BE568"/>
  <c r="BE588"/>
  <c r="BE590"/>
  <c r="BE602"/>
  <c r="BE611"/>
  <c r="BE616"/>
  <c r="BE619"/>
  <c r="BE624"/>
  <c r="BE628"/>
  <c r="BE629"/>
  <c r="BE633"/>
  <c r="BE637"/>
  <c r="BE641"/>
  <c r="F35"/>
  <c i="1" r="BB95"/>
  <c i="3" r="F36"/>
  <c i="1" r="BC96"/>
  <c i="2" r="F37"/>
  <c i="1" r="BD95"/>
  <c i="2" r="F36"/>
  <c i="1" r="BC95"/>
  <c i="2" r="J34"/>
  <c i="1" r="AW95"/>
  <c i="3" r="F37"/>
  <c i="1" r="BD96"/>
  <c i="3" r="F35"/>
  <c i="1" r="BB96"/>
  <c i="2" r="F34"/>
  <c i="1" r="BA95"/>
  <c i="3" r="J34"/>
  <c i="1" r="AW96"/>
  <c i="3" r="F34"/>
  <c i="1" r="BA96"/>
  <c i="2" l="1" r="R154"/>
  <c i="3" r="P162"/>
  <c i="2" r="R226"/>
  <c i="3" r="R162"/>
  <c i="2" r="R643"/>
  <c i="3" r="T124"/>
  <c i="2" r="P643"/>
  <c r="P154"/>
  <c i="3" r="P124"/>
  <c i="1" r="AU96"/>
  <c i="2" r="P226"/>
  <c i="3" r="R124"/>
  <c i="2" r="T226"/>
  <c r="T154"/>
  <c r="BK226"/>
  <c r="J226"/>
  <c r="J105"/>
  <c r="BK643"/>
  <c r="J643"/>
  <c r="J129"/>
  <c i="3" r="BK125"/>
  <c r="J125"/>
  <c r="J97"/>
  <c i="2" r="BK154"/>
  <c r="J154"/>
  <c r="J97"/>
  <c i="3" r="J163"/>
  <c r="J101"/>
  <c i="2" r="F33"/>
  <c i="1" r="AZ95"/>
  <c i="2" r="J33"/>
  <c i="1" r="AV95"/>
  <c r="AT95"/>
  <c r="BC94"/>
  <c r="AY94"/>
  <c i="3" r="J33"/>
  <c i="1" r="AV96"/>
  <c r="AT96"/>
  <c r="BA94"/>
  <c r="AW94"/>
  <c r="AK30"/>
  <c r="BD94"/>
  <c r="W33"/>
  <c r="BB94"/>
  <c r="W31"/>
  <c i="3" r="F33"/>
  <c i="1" r="AZ96"/>
  <c i="2" l="1" r="T153"/>
  <c r="P153"/>
  <c i="1" r="AU95"/>
  <c i="2" r="R153"/>
  <c i="3" r="BK124"/>
  <c r="J124"/>
  <c i="2" r="BK153"/>
  <c r="J153"/>
  <c r="J96"/>
  <c i="1" r="AU94"/>
  <c r="W32"/>
  <c r="AX94"/>
  <c i="3" r="J30"/>
  <c i="1" r="AG96"/>
  <c r="AZ94"/>
  <c r="W29"/>
  <c r="W30"/>
  <c i="3" l="1" r="J39"/>
  <c r="J96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<sst xmlns="http://schemas.openxmlformats.org/spreadsheetml/2006/main">
  <si>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</si>
  <si>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</si>
  <si>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</si>
  <si>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</si>
  <si>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{c75a663c-6e3b-40ab-a587-fdbec6de4502}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</si>
  <si>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</si>
  <si>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</si>
  <si>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</si>
  <si>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</si>
  <si>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</si>
  <si>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</si>
  <si>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</si>
  <si>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</si>
  <si>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</si>
  <si>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</si>
  <si>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</si>
  <si>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</si>
  <si>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Rozpočet-Radenov</t>
  </si>
  <si>
    <t>KSO:</t>
  </si>
  <si>
    <t>CC-CZ:</t>
  </si>
  <si>
    <t>Místo:</t>
  </si>
  <si>
    <t xml:space="preserve"> </t>
  </si>
  <si>
    <t>Datum:</t>
  </si>
  <si>
    <t>10. 5. 2023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</si>
  <si>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</si>
  <si>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</si>
  <si>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</si>
  <si>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</si>
  <si>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</si>
  <si>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</si>
  <si>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</si>
  <si>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</si>
  <si>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</si>
  <si>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</si>
  <si>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</si>
  <si>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</si>
  <si>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</si>
  <si>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</si>
  <si>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</si>
  <si>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</si>
  <si>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</si>
  <si>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</si>
  <si>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</si>
  <si>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</si>
  <si>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</si>
  <si>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</si>
  <si>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</si>
  <si>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</si>
  <si>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</si>
  <si>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</si>
  <si>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</si>
  <si>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</si>
  <si>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</si>
  <si>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</si>
  <si>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</si>
  <si>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</si>
  <si>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</si>
  <si>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</si>
  <si>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</si>
  <si>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</si>
  <si>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</si>
  <si>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</si>
  <si>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</si>
  <si>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</si>
  <si>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</si>
  <si>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</si>
  <si>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</si>
  <si>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</si>
  <si>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</si>
  <si>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</si>
  <si>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</si>
  <si>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</si>
  <si>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</si>
  <si>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</si>
  <si>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</si>
  <si>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</si>
  <si>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</si>
  <si>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Objekt0</t>
  </si>
  <si>
    <t>Stavební úpravy a obnova objekt</t>
  </si>
  <si>
    <t>STA</t>
  </si>
  <si>
    <t>1</t>
  </si>
  <si>
    <t>{20bf0623-0b92-4ae9-bb88-50c4f66d27e7}</t>
  </si>
  <si>
    <t>2</t>
  </si>
  <si>
    <t>Objekt0 (1)</t>
  </si>
  <si>
    <t>Elektroinstalace</t>
  </si>
  <si>
    <t>{cc7e3425-337e-4191-8841-1c482f4eaf3e}</t>
  </si>
  <si>
    <t>KRYCÍ LIST SOUPISU PRACÍ</t>
  </si>
  <si>
    <t>Objekt:</t>
  </si>
  <si>
    <t>Objekt0 - Stavební úpravy a obnova objekt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</si>
  <si>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</si>
  <si>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</si>
  <si>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</si>
  <si>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</si>
  <si>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</si>
  <si>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Práce a dodávky HSV   </t>
  </si>
  <si>
    <t xml:space="preserve">    3 - Svislé a kompletní konstrukce   </t>
  </si>
  <si>
    <t xml:space="preserve">    4 - Vodorovné konstrukce   </t>
  </si>
  <si>
    <t xml:space="preserve">    6 - Úpravy povrchů, podlahy a osazování výplní   </t>
  </si>
  <si>
    <t xml:space="preserve">    8 - Trubní vedení   </t>
  </si>
  <si>
    <t xml:space="preserve">    9 - Ostatní konstrukce a práce, bourání   </t>
  </si>
  <si>
    <t xml:space="preserve">    997 - Přesun sutě   </t>
  </si>
  <si>
    <t xml:space="preserve">    998 - Přesun hmot   </t>
  </si>
  <si>
    <t xml:space="preserve">PSV - Práce a dodávky PSV   </t>
  </si>
  <si>
    <t xml:space="preserve">    711 - Izolace proti vodě, vlhkosti a plynům</t>
  </si>
  <si>
    <t xml:space="preserve">    712 - Povlakové krytiny   </t>
  </si>
  <si>
    <t xml:space="preserve">    713 - Izolace tepelné</t>
  </si>
  <si>
    <t xml:space="preserve">    721 - Zdravotechnika - vnitřní kanalizace   </t>
  </si>
  <si>
    <t xml:space="preserve">    722 - Zdravotechnika - vnitřní vodovod   </t>
  </si>
  <si>
    <t xml:space="preserve">    725 - Zdravotechnika - zařizovací předměty   </t>
  </si>
  <si>
    <t xml:space="preserve">    731 - Ústřední vytápění - kotelny   </t>
  </si>
  <si>
    <t xml:space="preserve">    732 - Ústřední vytápění - strojovny   </t>
  </si>
  <si>
    <t xml:space="preserve">    733 - Ústřední vytápění - rozvodné potrubí   </t>
  </si>
  <si>
    <t xml:space="preserve">    734 - Ústřední vytápění - armatury</t>
  </si>
  <si>
    <t xml:space="preserve">    735 - Ústřední vytápění - otopná tělesa   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</si>
  <si>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</si>
  <si>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</si>
  <si>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</si>
  <si>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</si>
  <si>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</si>
  <si>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</si>
  <si>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</si>
  <si>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</si>
  <si>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777 - Podlahy lité</t>
  </si>
  <si>
    <t xml:space="preserve">    781 - Dokončovací práce - obklady</t>
  </si>
  <si>
    <t xml:space="preserve">    783 - Dokončovací práce - nátěry   </t>
  </si>
  <si>
    <t xml:space="preserve">    784 - Dokončovací práce - malby a tapety   </t>
  </si>
  <si>
    <t xml:space="preserve">VRN - Vedlejší rozpočtové náklady   </t>
  </si>
  <si>
    <t xml:space="preserve">    VRN1 - Průzkumné, geodetické a projektové práce   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</si>
  <si>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</si>
  <si>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</si>
  <si>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</si>
  <si>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</si>
  <si>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</si>
  <si>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</si>
  <si>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</si>
  <si>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</si>
  <si>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</si>
  <si>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</si>
  <si>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</si>
  <si>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</si>
  <si>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</si>
  <si>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</si>
  <si>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</si>
  <si>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</si>
  <si>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</si>
  <si>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</si>
  <si>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</si>
  <si>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>3</t>
  </si>
  <si>
    <t xml:space="preserve">Svislé a kompletní konstrukce   </t>
  </si>
  <si>
    <t>K</t>
  </si>
  <si>
    <t>340231025</t>
  </si>
  <si>
    <t>Zazdívka otvorů v příčkách nebo stěnách plochy do 4 m2 cihlami děrovanými tl 115 mm</t>
  </si>
  <si>
    <t>m2</t>
  </si>
  <si>
    <t>4</t>
  </si>
  <si>
    <t>340231035</t>
  </si>
  <si>
    <t>Zazdívka otvorů v příčkách nebo stěnách plochy do 4 m2 cihlami děrovanými tl 140 mm</t>
  </si>
  <si>
    <t>342244121</t>
  </si>
  <si>
    <t>Příčka z cihel děrovaných do P10 na maltu M5 tloušťky 140 mm</t>
  </si>
  <si>
    <t>6</t>
  </si>
  <si>
    <t>382413118</t>
  </si>
  <si>
    <t>Osazení jímky z PP na obetonování objemu 12000 l pro usazení do terénu, v případě špatné stávající betonové</t>
  </si>
  <si>
    <t>kus</t>
  </si>
  <si>
    <t>8</t>
  </si>
  <si>
    <t>5</t>
  </si>
  <si>
    <t>M</t>
  </si>
  <si>
    <t>56230022</t>
  </si>
  <si>
    <t>jímka plastová na obetonování 3x2x2m objem 12m3</t>
  </si>
  <si>
    <t>10</t>
  </si>
  <si>
    <t xml:space="preserve">Vodorovné konstrukce   </t>
  </si>
  <si>
    <t>411244273</t>
  </si>
  <si>
    <t>Klenby valené tl 290 mm z cihel dl 290 mm pevnosti P 40 rozpětí do 2 m</t>
  </si>
  <si>
    <t>12</t>
  </si>
  <si>
    <t xml:space="preserve">Úpravy povrchů, podlahy a osazování výplní   </t>
  </si>
  <si>
    <t>7</t>
  </si>
  <si>
    <t>611311131</t>
  </si>
  <si>
    <t>Potažení vnitřních rovných stropů vápenným štukem tloušťky do 3 mm, 1. a 2. N. P.</t>
  </si>
  <si>
    <t>14</t>
  </si>
  <si>
    <t>611315412</t>
  </si>
  <si>
    <t>Oprava vnitřní vápenné hladké omítky stropů v rozsahu plochy do 30%</t>
  </si>
  <si>
    <t>16</t>
  </si>
  <si>
    <t>9</t>
  </si>
  <si>
    <t>612311131</t>
  </si>
  <si>
    <t>Potažení vnitřních stěn vápenným štukem tloušťky do 3 mm, 1. , 2. a 3. N. P.</t>
  </si>
  <si>
    <t>20</t>
  </si>
  <si>
    <t>612315111</t>
  </si>
  <si>
    <t>Vápenná hladká omítka rýh ve stěnách šířky do 150 mm, po rozvodech elektro</t>
  </si>
  <si>
    <t>22</t>
  </si>
  <si>
    <t>11</t>
  </si>
  <si>
    <t>612315412</t>
  </si>
  <si>
    <t>Oprava vnitřní vápenné hladké omítky stěn v rozsahu plochy do 30%, stěny ve 2. N. P. mimo hrázdění</t>
  </si>
  <si>
    <t>24</t>
  </si>
  <si>
    <t>612315413</t>
  </si>
  <si>
    <t>Oprava vnitřní vápenné hladké omítky stěn v rozsahu plochy do 50%, v 1. N. P.</t>
  </si>
  <si>
    <t>26</t>
  </si>
  <si>
    <t>13</t>
  </si>
  <si>
    <t>619991001</t>
  </si>
  <si>
    <t>Zakrytí podlah fólií přilepenou lepící páskou</t>
  </si>
  <si>
    <t>28</t>
  </si>
  <si>
    <t>619991011</t>
  </si>
  <si>
    <t>Obalení konstrukcí a prvků fólií přilepenou lepící páskou</t>
  </si>
  <si>
    <t>30</t>
  </si>
  <si>
    <t>619991021</t>
  </si>
  <si>
    <t>Oblepení hradolků hrázdění lepící páskou</t>
  </si>
  <si>
    <t>m</t>
  </si>
  <si>
    <t>32</t>
  </si>
  <si>
    <t>622325212</t>
  </si>
  <si>
    <t>Oprava vnější vápenné štukové omítky členitosti 1 stěn v rozsahu do 30%, stěny 1. N. P.</t>
  </si>
  <si>
    <t>34</t>
  </si>
  <si>
    <t>17</t>
  </si>
  <si>
    <t>622325253</t>
  </si>
  <si>
    <t>Oprava vnější vápenné omítky s celoplošným přeštukováním členitosti 1 v rozsahu do 50%,hliněná omítka s rákosem</t>
  </si>
  <si>
    <t>36</t>
  </si>
  <si>
    <t>18</t>
  </si>
  <si>
    <t>631311116</t>
  </si>
  <si>
    <t>Mazanina tl do 80 mm z betonu prostého bez zvýšených nároků na prostředí tř. C 25/30, podkladní beton</t>
  </si>
  <si>
    <t>m3</t>
  </si>
  <si>
    <t>38</t>
  </si>
  <si>
    <t>19</t>
  </si>
  <si>
    <t>631311117</t>
  </si>
  <si>
    <t>Mazanina tl do 80 mm z betonu prostého bez zvýšených nároků na prostředí tř. C 30/37, Roznášecí beton. mazanina s KARI sítí</t>
  </si>
  <si>
    <t>40</t>
  </si>
  <si>
    <t>31316003</t>
  </si>
  <si>
    <t>síť výztužná svařovaná 150 x 150mm drát D 4mm</t>
  </si>
  <si>
    <t>42</t>
  </si>
  <si>
    <t>635111215</t>
  </si>
  <si>
    <t>Násyp pod podlahy ze štěrkopísku se zhutněním</t>
  </si>
  <si>
    <t>44</t>
  </si>
  <si>
    <t>612142022</t>
  </si>
  <si>
    <t xml:space="preserve">Potažení vnitřních stěn rákosovou rohoží v jedné vrstvě, přichycená na obložení  před hliněnou maltou 2. a 3. N. P.</t>
  </si>
  <si>
    <t>23</t>
  </si>
  <si>
    <t>612131141</t>
  </si>
  <si>
    <t>Penetrační hliněný nátěr vnitřních stěn nanášený ručně</t>
  </si>
  <si>
    <t>-186056092</t>
  </si>
  <si>
    <t>612351131</t>
  </si>
  <si>
    <t>Hliněná omítka hladká (jádrová) s příměsí řezanky jednovrstvá tl 10 mm vnitřních stěn ručně</t>
  </si>
  <si>
    <t>1764114134</t>
  </si>
  <si>
    <t>25</t>
  </si>
  <si>
    <t>612351141</t>
  </si>
  <si>
    <t>Příplatek k hladké hliněné omítce vnitřních stěn za každých dalších 5 mm tloušťky ručně</t>
  </si>
  <si>
    <t>-1274206429</t>
  </si>
  <si>
    <t>612351151</t>
  </si>
  <si>
    <t>Hliněná omítka štuková jednovrstvá tl. 3 mm vnitřních stěn ručně</t>
  </si>
  <si>
    <t>2067586556</t>
  </si>
  <si>
    <t>27</t>
  </si>
  <si>
    <t>642944121</t>
  </si>
  <si>
    <t>Osazování ocelových zárubní dodatečné pl do 2,5 m2</t>
  </si>
  <si>
    <t>1149432494</t>
  </si>
  <si>
    <t>VV</t>
  </si>
  <si>
    <t>1"D11</t>
  </si>
  <si>
    <t>Součet</t>
  </si>
  <si>
    <t>55331436</t>
  </si>
  <si>
    <t>zárubeň jednokřídlá ocelová pro dodatečnou montáž tl stěny 110-150mm rozměru 700/1970, 2100mm</t>
  </si>
  <si>
    <t>-1867006139</t>
  </si>
  <si>
    <t>29</t>
  </si>
  <si>
    <t>P.C. cena</t>
  </si>
  <si>
    <t>Oprava vnitřní hliněné hladké omítky stěn v rozsahu plochy do 30%, hrázdění ve 2. N. P.</t>
  </si>
  <si>
    <t>48</t>
  </si>
  <si>
    <t xml:space="preserve">Trubní vedení   </t>
  </si>
  <si>
    <t>871315221</t>
  </si>
  <si>
    <t>Kanalizační potrubí z tvrdého PVC jednovrstvé tuhost třídy SN8 DN 160, propojení stávající kanalizace s jímkou</t>
  </si>
  <si>
    <t>50</t>
  </si>
  <si>
    <t>31</t>
  </si>
  <si>
    <t>899620141</t>
  </si>
  <si>
    <t>Obetonování plastové šachty z polypropylenu betonem prostým tř. C 20/25 otevřený výkop</t>
  </si>
  <si>
    <t>52</t>
  </si>
  <si>
    <t>899640112</t>
  </si>
  <si>
    <t>Bednění pro obetonování plastových šachet kruhových otevřený výkop</t>
  </si>
  <si>
    <t>844350620</t>
  </si>
  <si>
    <t xml:space="preserve">Ostatní konstrukce a práce, bourání   </t>
  </si>
  <si>
    <t>33</t>
  </si>
  <si>
    <t>941221111</t>
  </si>
  <si>
    <t>Montáž lešení řadového rámového těžkého zatížení do 300 kg/m2 š od 0,9 do 1,2 m v do 10 m</t>
  </si>
  <si>
    <t>-1234627721</t>
  </si>
  <si>
    <t>941221211</t>
  </si>
  <si>
    <t>Příplatek k lešení řadovému rámovému těžkému š 1,2 m v přes 10 do 25 m za první a ZKD den použití</t>
  </si>
  <si>
    <t>405543412</t>
  </si>
  <si>
    <t>507*90</t>
  </si>
  <si>
    <t>35</t>
  </si>
  <si>
    <t>941221811</t>
  </si>
  <si>
    <t>Demontáž lešení řadového rámového těžkého zatížení do 300 kg/m2 š od 0,9 do 1,2 m v do 10 m</t>
  </si>
  <si>
    <t>-1792625907</t>
  </si>
  <si>
    <t>952901111</t>
  </si>
  <si>
    <t>Vyčištění budov bytové a občanské výstavby při výšce podlaží do 4 m</t>
  </si>
  <si>
    <t>60</t>
  </si>
  <si>
    <t>37</t>
  </si>
  <si>
    <t>962031132</t>
  </si>
  <si>
    <t>Bourání příček z cihel pálených na MVC tl do 100 mm</t>
  </si>
  <si>
    <t>62</t>
  </si>
  <si>
    <t>962031133</t>
  </si>
  <si>
    <t>Bourání příček z cihel pálených na MVC tl do 150 mm</t>
  </si>
  <si>
    <t>64</t>
  </si>
  <si>
    <t>39</t>
  </si>
  <si>
    <t>962032231</t>
  </si>
  <si>
    <t>Bourání zdiva z cihel pálených nebo vápenopískových na MV nebo MVC přes 1 m3</t>
  </si>
  <si>
    <t>66</t>
  </si>
  <si>
    <t>962052211</t>
  </si>
  <si>
    <t>Bourání zdiva bezotokové jímky ze ŽB přes 1 m3, v případě velkého poškození</t>
  </si>
  <si>
    <t>68</t>
  </si>
  <si>
    <t>41</t>
  </si>
  <si>
    <t>965042241</t>
  </si>
  <si>
    <t>Bourání podkladů pod dlažby nebo mazanin betonových nebo z litého asfaltu tl přes 100 mm pl přes 4 m2</t>
  </si>
  <si>
    <t>70</t>
  </si>
  <si>
    <t>965081213</t>
  </si>
  <si>
    <t>Bourání podlah z dlaždic keramických nebo xylolitových tl do 10 mm plochy přes 1 m2</t>
  </si>
  <si>
    <t>72</t>
  </si>
  <si>
    <t>43</t>
  </si>
  <si>
    <t>968062455</t>
  </si>
  <si>
    <t>Vybourání dřevěných dveřních zárubní pl do 2 m2</t>
  </si>
  <si>
    <t>74</t>
  </si>
  <si>
    <t>968062559</t>
  </si>
  <si>
    <t>Vybourání plechových vrat pl přes 5 m2</t>
  </si>
  <si>
    <t>76</t>
  </si>
  <si>
    <t>45</t>
  </si>
  <si>
    <t>968082016</t>
  </si>
  <si>
    <t>Vybourání plastových rámů oken včetně křídel plochy přes 1 do 2 m2</t>
  </si>
  <si>
    <t>78</t>
  </si>
  <si>
    <t>46</t>
  </si>
  <si>
    <t>974031134</t>
  </si>
  <si>
    <t>Vysekání rýh ve zdivu cihelném hl do 50 mm š do 150 mm, pro rozvody elektro a vodu</t>
  </si>
  <si>
    <t>80</t>
  </si>
  <si>
    <t>47</t>
  </si>
  <si>
    <t>P. C. položka</t>
  </si>
  <si>
    <t>Vybourání otvorů ve zdivu hrázděné pl do 1 m2 na hliněnou tl do 600 mm</t>
  </si>
  <si>
    <t>82</t>
  </si>
  <si>
    <t>997</t>
  </si>
  <si>
    <t xml:space="preserve">Přesun sutě   </t>
  </si>
  <si>
    <t>997013153</t>
  </si>
  <si>
    <t>Vnitrostaveništní doprava suti a vybouraných hmot pro budovy v přes 9 do 12 m s omezením mechanizace</t>
  </si>
  <si>
    <t>t</t>
  </si>
  <si>
    <t>84</t>
  </si>
  <si>
    <t>49</t>
  </si>
  <si>
    <t>997013311</t>
  </si>
  <si>
    <t>Montáž a demontáž shozu suti v do 10 m</t>
  </si>
  <si>
    <t>-325530977</t>
  </si>
  <si>
    <t>997013321</t>
  </si>
  <si>
    <t>Příplatek k shozu suti v do 10 m za první a ZKD den použití</t>
  </si>
  <si>
    <t>160162661</t>
  </si>
  <si>
    <t>6*30</t>
  </si>
  <si>
    <t>51</t>
  </si>
  <si>
    <t>997013501</t>
  </si>
  <si>
    <t>Odvoz suti a vybouraných hmot na skládku nebo meziskládku do 1 km se složením</t>
  </si>
  <si>
    <t>86</t>
  </si>
  <si>
    <t>997013509</t>
  </si>
  <si>
    <t>Příplatek k odvozu suti a vybouraných hmot na skládku ZKD 1 km přes 1 km</t>
  </si>
  <si>
    <t>88</t>
  </si>
  <si>
    <t>160,841*10</t>
  </si>
  <si>
    <t>53</t>
  </si>
  <si>
    <t>997013601</t>
  </si>
  <si>
    <t>Poplatek za uložení na skládce (skládkovné) stavebního odpadu betonového kód odpadu 17 01 01</t>
  </si>
  <si>
    <t>90</t>
  </si>
  <si>
    <t>54</t>
  </si>
  <si>
    <t>997013602</t>
  </si>
  <si>
    <t>Poplatek za uložení na skládce (skládkovné) stavebního odpadu železobetonového kód odpadu 17 01 01</t>
  </si>
  <si>
    <t>-327713892</t>
  </si>
  <si>
    <t>55</t>
  </si>
  <si>
    <t>997013603</t>
  </si>
  <si>
    <t>Poplatek za uložení na skládce (skládkovné) stavebního odpadu cihelného kód odpadu 17 01 02</t>
  </si>
  <si>
    <t>1137398340</t>
  </si>
  <si>
    <t>56</t>
  </si>
  <si>
    <t>997013631</t>
  </si>
  <si>
    <t>Poplatek za uložení na skládce (skládkovné) stavebního odpadu směsného kód odpadu 17 09 04</t>
  </si>
  <si>
    <t>-145996913</t>
  </si>
  <si>
    <t>57</t>
  </si>
  <si>
    <t>997013811</t>
  </si>
  <si>
    <t>Poplatek za uložení na skládce (skládkovné) stavebního odpadu dřevěného kód odpadu 17 02 01</t>
  </si>
  <si>
    <t>1912021023</t>
  </si>
  <si>
    <t>58</t>
  </si>
  <si>
    <t>997013813</t>
  </si>
  <si>
    <t>Poplatek za uložení na skládce (skládkovné) stavebního odpadu z plastických hmot kód odpadu 17 02 03</t>
  </si>
  <si>
    <t>413722323</t>
  </si>
  <si>
    <t>998</t>
  </si>
  <si>
    <t xml:space="preserve">Přesun hmot   </t>
  </si>
  <si>
    <t>59</t>
  </si>
  <si>
    <t>998017002</t>
  </si>
  <si>
    <t>Přesun hmot s omezením mechanizace pro budovy v přes 6 do 12 m</t>
  </si>
  <si>
    <t>-1105455567</t>
  </si>
  <si>
    <t>PSV</t>
  </si>
  <si>
    <t xml:space="preserve">Práce a dodávky PSV   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</si>
  <si>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</si>
  <si>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</si>
  <si>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</si>
  <si>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</si>
  <si>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94</t>
  </si>
  <si>
    <t>61</t>
  </si>
  <si>
    <t>RMM.87025</t>
  </si>
  <si>
    <t>PBD 1K 25kg</t>
  </si>
  <si>
    <t>kg</t>
  </si>
  <si>
    <t>96</t>
  </si>
  <si>
    <t>998711102</t>
  </si>
  <si>
    <t>Přesun hmot tonážní pro izolace proti vodě, vlhkosti a plynům v objektech v přes 6 do 12 m</t>
  </si>
  <si>
    <t>779743733</t>
  </si>
  <si>
    <t>712</t>
  </si>
  <si>
    <t xml:space="preserve">Povlakové krytiny   </t>
  </si>
  <si>
    <t>63</t>
  </si>
  <si>
    <t>712440841</t>
  </si>
  <si>
    <t>Odstranění povlakové krytiny střech přes 10° do 30° z pásů NAIP přitavených bodově jednovrstvé</t>
  </si>
  <si>
    <t>1354731465</t>
  </si>
  <si>
    <t>Střecha, zádveří, štíty</t>
  </si>
  <si>
    <t>385,88</t>
  </si>
  <si>
    <t>713</t>
  </si>
  <si>
    <t>Izolace tepelné</t>
  </si>
  <si>
    <t>713121111</t>
  </si>
  <si>
    <t>Montáž izolace tepelné podlah volně kladenými rohožemi, pásy, dílci, deskami 1 vrstva</t>
  </si>
  <si>
    <t>100</t>
  </si>
  <si>
    <t>1.NP</t>
  </si>
  <si>
    <t>142,93</t>
  </si>
  <si>
    <t>3.NP</t>
  </si>
  <si>
    <t>190</t>
  </si>
  <si>
    <t>65</t>
  </si>
  <si>
    <t>28375011</t>
  </si>
  <si>
    <t>deska EPS 70 se zvýšenou pevností ?=0,039 tl 120mm</t>
  </si>
  <si>
    <t>102</t>
  </si>
  <si>
    <t>142,93*1,02 'Přepočtené koeficientem množství</t>
  </si>
  <si>
    <t>62432100</t>
  </si>
  <si>
    <t>voština podlahová s vysokou akustickou izolací</t>
  </si>
  <si>
    <t>2136112128</t>
  </si>
  <si>
    <t>190*0,7 'Přepočtené koeficientem množství</t>
  </si>
  <si>
    <t>67</t>
  </si>
  <si>
    <t>713131143</t>
  </si>
  <si>
    <t>Montáž izolace tepelné stěn a základů lepením celoplošně v kombinaci s mechanickým kotvením , desek dřevovláknitých tl 60 mm</t>
  </si>
  <si>
    <t>104</t>
  </si>
  <si>
    <t>60715161</t>
  </si>
  <si>
    <t>deska dřevovláknitá tepelně izolační elastická ?=0,036 tl 60mm</t>
  </si>
  <si>
    <t>106</t>
  </si>
  <si>
    <t>69</t>
  </si>
  <si>
    <t>713151165</t>
  </si>
  <si>
    <t>Montáž izolace tepelné střech šikmých přišroubované nad krokve z desek sklonu do 45° tl do 160 mm</t>
  </si>
  <si>
    <t>108</t>
  </si>
  <si>
    <t>344</t>
  </si>
  <si>
    <t>28376535</t>
  </si>
  <si>
    <t>deska izolační PIR s oboustrannou kompozitní fólií s hliníkovou vložkou pro šikmé střechy tl 160mm</t>
  </si>
  <si>
    <t>194213767</t>
  </si>
  <si>
    <t>71</t>
  </si>
  <si>
    <t>713191133</t>
  </si>
  <si>
    <t>Montáž izolace tepelné podlah, stropů vrchem nebo střech překrytí fólií s přelepeným spojem, parozábrana</t>
  </si>
  <si>
    <t>112</t>
  </si>
  <si>
    <t>JTA.JFNAL170SP</t>
  </si>
  <si>
    <t>folie parotěsná JUTAFOL N Al Speciál 170g/m2 1,5x50m)</t>
  </si>
  <si>
    <t>114</t>
  </si>
  <si>
    <t>73</t>
  </si>
  <si>
    <t>713191134</t>
  </si>
  <si>
    <t>Montáž izolace tepelné podlah, stropů vrchem nebo střech pojistná hydroizolacr</t>
  </si>
  <si>
    <t>116</t>
  </si>
  <si>
    <t>28322063</t>
  </si>
  <si>
    <t>fólie hydroizolační střešní mPVC mechanicky kotvená tl 1,2mm se zvýšenou požární odolností</t>
  </si>
  <si>
    <t>118</t>
  </si>
  <si>
    <t>75</t>
  </si>
  <si>
    <t>998713102</t>
  </si>
  <si>
    <t>Přesun hmot tonážní pro izolace tepelné v objektech v přes 6 do 12 m</t>
  </si>
  <si>
    <t>1906074826</t>
  </si>
  <si>
    <t>721</t>
  </si>
  <si>
    <t xml:space="preserve">Zdravotechnika - vnitřní kanalizace   </t>
  </si>
  <si>
    <t>721173401</t>
  </si>
  <si>
    <t>Potrubí kanalizační z PVC SN 4 svodné DN 110</t>
  </si>
  <si>
    <t>1434177870</t>
  </si>
  <si>
    <t>77</t>
  </si>
  <si>
    <t>721173402</t>
  </si>
  <si>
    <t>Potrubí kanalizační z PVC SN 4 svodné DN 125</t>
  </si>
  <si>
    <t>-2119808726</t>
  </si>
  <si>
    <t>721174005</t>
  </si>
  <si>
    <t>Potrubí kanalizační z PP svodné DN 110 ( pod stropem 1.NP )</t>
  </si>
  <si>
    <t>580050903</t>
  </si>
  <si>
    <t>79</t>
  </si>
  <si>
    <t>721174006</t>
  </si>
  <si>
    <t>Potrubí kanalizační z PP svodné DN 125 ( pod stropem 1.NP )</t>
  </si>
  <si>
    <t>839882952</t>
  </si>
  <si>
    <t>721174024</t>
  </si>
  <si>
    <t>Potrubí kanalizační z PP odpadní svislé DN 75</t>
  </si>
  <si>
    <t>-1992684134</t>
  </si>
  <si>
    <t>81</t>
  </si>
  <si>
    <t>721174025</t>
  </si>
  <si>
    <t>Potrubí kanalizační z PP odpadní svislé DN 110</t>
  </si>
  <si>
    <t>-521368493</t>
  </si>
  <si>
    <t>721174026</t>
  </si>
  <si>
    <t>Potrubí kanalizační z PP odpadní svislé DN 125</t>
  </si>
  <si>
    <t>1699140408</t>
  </si>
  <si>
    <t>83</t>
  </si>
  <si>
    <t>721174042</t>
  </si>
  <si>
    <t>Potrubí kanalizační z PP připojovací DN 40</t>
  </si>
  <si>
    <t>-1722637016</t>
  </si>
  <si>
    <t>721174043</t>
  </si>
  <si>
    <t>Potrubí kanalizační z PP připojovací DN 50</t>
  </si>
  <si>
    <t>-1222819904</t>
  </si>
  <si>
    <t>85</t>
  </si>
  <si>
    <t>721174044</t>
  </si>
  <si>
    <t>Potrubí kanalizační z PP připojovací DN 75</t>
  </si>
  <si>
    <t>-1481749164</t>
  </si>
  <si>
    <t>721174045</t>
  </si>
  <si>
    <t>Potrubí kanalizační z PP připojovací DN 110</t>
  </si>
  <si>
    <t>-964331479</t>
  </si>
  <si>
    <t>87</t>
  </si>
  <si>
    <t>721194104</t>
  </si>
  <si>
    <t>Vyvedení a upevnění odpadních výpustek DN 40</t>
  </si>
  <si>
    <t>-1141553252</t>
  </si>
  <si>
    <t>721194105</t>
  </si>
  <si>
    <t>Vyvedení a upevnění odpadních výpustek DN 50</t>
  </si>
  <si>
    <t>2023927230</t>
  </si>
  <si>
    <t>89</t>
  </si>
  <si>
    <t>721194107</t>
  </si>
  <si>
    <t>Vyvedení a upevnění odpadních výpustek DN 70</t>
  </si>
  <si>
    <t>1733438471</t>
  </si>
  <si>
    <t>721194109</t>
  </si>
  <si>
    <t>Vyvedení a upevnění odpadních výpustek DN 110</t>
  </si>
  <si>
    <t>-1750766116</t>
  </si>
  <si>
    <t>91</t>
  </si>
  <si>
    <t>721273152</t>
  </si>
  <si>
    <t>Hlavice ventilační polypropylen PP DN 75</t>
  </si>
  <si>
    <t>1958813888</t>
  </si>
  <si>
    <t>92</t>
  </si>
  <si>
    <t>721273153</t>
  </si>
  <si>
    <t>Hlavice ventilační polypropylen PP DN 110</t>
  </si>
  <si>
    <t>469406698</t>
  </si>
  <si>
    <t>93</t>
  </si>
  <si>
    <t>721274122</t>
  </si>
  <si>
    <t>Přivzdušňovací ventil vnitřní odpadních potrubí DN 70</t>
  </si>
  <si>
    <t>-1471593325</t>
  </si>
  <si>
    <t>721274123</t>
  </si>
  <si>
    <t>Přivzdušňovací ventil vnitřní odpadních potrubí DN 100</t>
  </si>
  <si>
    <t>-704369301</t>
  </si>
  <si>
    <t>95</t>
  </si>
  <si>
    <t>721290111</t>
  </si>
  <si>
    <t>Zkouška těsnosti potrubí kanalizace vodou DN do 125</t>
  </si>
  <si>
    <t>-1452354291</t>
  </si>
  <si>
    <t>722181223</t>
  </si>
  <si>
    <t>Ochrana vodovodního potrubí termoizolačními trubicemi z PE proti rosení tl 6 mm DN přes 45 do 63 mm</t>
  </si>
  <si>
    <t>-1842882467</t>
  </si>
  <si>
    <t>97</t>
  </si>
  <si>
    <t>722181224</t>
  </si>
  <si>
    <t>Ochrana vodovodního potrubí termoizolačními trubicemi z PE proti rosení tll 6 mm DN přes 63 do 89 mm</t>
  </si>
  <si>
    <t>-108844032</t>
  </si>
  <si>
    <t>98</t>
  </si>
  <si>
    <t>722181224.R0</t>
  </si>
  <si>
    <t>Ochrana vodovodního potrubí termoizolačními trubicemi z PE proti rosení tll 6 mm DN přes 89 do 110mm</t>
  </si>
  <si>
    <t>-659251044</t>
  </si>
  <si>
    <t>99</t>
  </si>
  <si>
    <t>722181224.R00</t>
  </si>
  <si>
    <t>Ochrana vodovodního potrubí termoizolačními trubicemi z PE proti rosení tll 6 mm DN přes 110 do 160mm</t>
  </si>
  <si>
    <t>617012537</t>
  </si>
  <si>
    <t>998721102</t>
  </si>
  <si>
    <t>Přesun hmot tonážní pro vnitřní kanalizace v objektech v přes 6 do 12 m</t>
  </si>
  <si>
    <t>261331910</t>
  </si>
  <si>
    <t>722</t>
  </si>
  <si>
    <t xml:space="preserve">Zdravotechnika - vnitřní vodovod   </t>
  </si>
  <si>
    <t>101</t>
  </si>
  <si>
    <t>722174002.1</t>
  </si>
  <si>
    <t>Potrubí vodovodní plastové PPR svar polyfuze PN 16 D 20 x 2,8 mm</t>
  </si>
  <si>
    <t>1766448481</t>
  </si>
  <si>
    <t>722174003</t>
  </si>
  <si>
    <t>Potrubí vodovodní plastové PPR svar polyfúze PN 16 D 25x3,5 mm</t>
  </si>
  <si>
    <t>-2092888078</t>
  </si>
  <si>
    <t>103</t>
  </si>
  <si>
    <t>722174004</t>
  </si>
  <si>
    <t>Potrubí vodovodní plastové PPR svar polyfúze PN 16 D 32x4,4 mm</t>
  </si>
  <si>
    <t>-865340050</t>
  </si>
  <si>
    <t>722181221</t>
  </si>
  <si>
    <t>Ochrana vodovodního potrubí přilepenými termoizolačními trubicemi z PE tl přes 6 do 9 mm DN do 22 mm</t>
  </si>
  <si>
    <t>-1047668803</t>
  </si>
  <si>
    <t>105</t>
  </si>
  <si>
    <t>722181222</t>
  </si>
  <si>
    <t>Ochrana vodovodního potrubí přilepenými termoizolačními trubicemi z PE tl přes 6 do 9 mm DN přes 22 do 45 mm</t>
  </si>
  <si>
    <t>1291796618</t>
  </si>
  <si>
    <t>722190401</t>
  </si>
  <si>
    <t>Vyvedení a upevnění výpustku DN do 25</t>
  </si>
  <si>
    <t>-20603875</t>
  </si>
  <si>
    <t>107</t>
  </si>
  <si>
    <t>722231221</t>
  </si>
  <si>
    <t>Ventil pojistný mosazný G 1/2" PN 6 do 100°C k bojleru s vnitřním x vnějším závitem</t>
  </si>
  <si>
    <t>-377637069</t>
  </si>
  <si>
    <t>722232043</t>
  </si>
  <si>
    <t>Kohout kulový přímý G 1/2" PN 42 do 185°C vnitřní závit</t>
  </si>
  <si>
    <t>-1980212760</t>
  </si>
  <si>
    <t>109</t>
  </si>
  <si>
    <t>722232045</t>
  </si>
  <si>
    <t>Kohout kulový přímý G 1" PN 42 do 185°C vnitřní závit</t>
  </si>
  <si>
    <t>1908504008</t>
  </si>
  <si>
    <t>110</t>
  </si>
  <si>
    <t>722290234</t>
  </si>
  <si>
    <t>Proplach a dezinfekce vodovodního potrubí DN do 80</t>
  </si>
  <si>
    <t>1787140076</t>
  </si>
  <si>
    <t>111</t>
  </si>
  <si>
    <t>722290246</t>
  </si>
  <si>
    <t>Zkouška těsnosti vodovodního potrubí plastového DN do 40</t>
  </si>
  <si>
    <t>-665340244</t>
  </si>
  <si>
    <t>998722102</t>
  </si>
  <si>
    <t>Přesun hmot tonážní pro vnitřní vodovod v objektech v přes 6 do 12 m</t>
  </si>
  <si>
    <t>250999514</t>
  </si>
  <si>
    <t>725</t>
  </si>
  <si>
    <t xml:space="preserve">Zdravotechnika - zařizovací předměty   </t>
  </si>
  <si>
    <t>113</t>
  </si>
  <si>
    <t>725112171.1</t>
  </si>
  <si>
    <t>Kombi klozet WC, vč. prkénka softclose, vario odpad, barva bílá</t>
  </si>
  <si>
    <t>soubor</t>
  </si>
  <si>
    <t>1154620057</t>
  </si>
  <si>
    <t>725211651.R0</t>
  </si>
  <si>
    <t>Umývadlo kulaté na desku o rozměru 40x12 cm bez přepadu, barva bílá ( deska součást Truhlářské části )</t>
  </si>
  <si>
    <t>1141430959</t>
  </si>
  <si>
    <t>115</t>
  </si>
  <si>
    <t>725241223</t>
  </si>
  <si>
    <t>Vanička sprchová z litého polymermramoru čtvrtkruhová 900x900 mm</t>
  </si>
  <si>
    <t>2028120953</t>
  </si>
  <si>
    <t>725244813</t>
  </si>
  <si>
    <t>Zástěna sprchová rohová rámová se skleněnou výplní tl. 4 a 5 mm dveře posuvné dvoudílné na čtvrtkruhovou vaničku 900x900 mm</t>
  </si>
  <si>
    <t>-704063219</t>
  </si>
  <si>
    <t>725331111</t>
  </si>
  <si>
    <t>Výlevka bez výtokových armatur keramická se sklopnou plastovou mřížkou 500 mm</t>
  </si>
  <si>
    <t>132</t>
  </si>
  <si>
    <t>119</t>
  </si>
  <si>
    <t>725532101</t>
  </si>
  <si>
    <t>Elektrický ohřívač zásobníkový akumulační závěsný svislý 10 l / 2 kW (pod UM, dřez, nad výlevku)</t>
  </si>
  <si>
    <t>1815954437</t>
  </si>
  <si>
    <t>120</t>
  </si>
  <si>
    <t>725532120</t>
  </si>
  <si>
    <t>Elektrický ohřívač zásobníkový akumulační závěsný svislý 125 l / 2 kW</t>
  </si>
  <si>
    <t>934569372</t>
  </si>
  <si>
    <t>121</t>
  </si>
  <si>
    <t>725813111</t>
  </si>
  <si>
    <t>Ventil rohový bez připojovací trubičky nebo flexi hadičky G 1/2</t>
  </si>
  <si>
    <t>134</t>
  </si>
  <si>
    <t>124</t>
  </si>
  <si>
    <t>725822613.R0</t>
  </si>
  <si>
    <t>Baterie umyvadlová stojánková páková s výpustí, černá</t>
  </si>
  <si>
    <t>2137571644</t>
  </si>
  <si>
    <t>125</t>
  </si>
  <si>
    <t>725841333.R0</t>
  </si>
  <si>
    <t>Sprchový systém na stěnu s pákovou baterií, černá ( baterie, ruční + hlavová sprcha, hadice )</t>
  </si>
  <si>
    <t>1307051708</t>
  </si>
  <si>
    <t>126</t>
  </si>
  <si>
    <t>725861102</t>
  </si>
  <si>
    <t>Zápachová uzávěrka pro umyvadla DN 40</t>
  </si>
  <si>
    <t>2027046580</t>
  </si>
  <si>
    <t>127</t>
  </si>
  <si>
    <t>725861312.R0</t>
  </si>
  <si>
    <t>Zápachová uzávěrka pro úkapy DN 40</t>
  </si>
  <si>
    <t>787213301</t>
  </si>
  <si>
    <t>128</t>
  </si>
  <si>
    <t>725862103</t>
  </si>
  <si>
    <t>Zápachová uzávěrka pro dřezy DN 40/50</t>
  </si>
  <si>
    <t>-737524981</t>
  </si>
  <si>
    <t>129</t>
  </si>
  <si>
    <t>725865311</t>
  </si>
  <si>
    <t>Zápachová uzávěrka sprchových van DN 40/50 s kulovým kloubem na odtoku</t>
  </si>
  <si>
    <t>-1567934516</t>
  </si>
  <si>
    <t>130</t>
  </si>
  <si>
    <t>725980122</t>
  </si>
  <si>
    <t>Dvířka 15/30</t>
  </si>
  <si>
    <t>663083104</t>
  </si>
  <si>
    <t>131</t>
  </si>
  <si>
    <t>998725102</t>
  </si>
  <si>
    <t>Přesun hmot tonážní pro zařizovací předměty v objektech v přes 6 do 12 m</t>
  </si>
  <si>
    <t>-1365139125</t>
  </si>
  <si>
    <t>731</t>
  </si>
  <si>
    <t xml:space="preserve">Ústřední vytápění - kotelny   </t>
  </si>
  <si>
    <t>731200815</t>
  </si>
  <si>
    <t>Demontáž kotle ocelového na tuhá paliva výkon do 40 kW původní</t>
  </si>
  <si>
    <t>140</t>
  </si>
  <si>
    <t>732</t>
  </si>
  <si>
    <t xml:space="preserve">Ústřední vytápění - strojovny   </t>
  </si>
  <si>
    <t>133</t>
  </si>
  <si>
    <t>732111144.R0</t>
  </si>
  <si>
    <t>Sdružený rozdělovač otopné soustavy ( 3 okruhy) vč. izolace a konzole na zeď</t>
  </si>
  <si>
    <t>-296986794</t>
  </si>
  <si>
    <t>732231112.DZD</t>
  </si>
  <si>
    <t>Akumulační nádrž topné vody NADO 500/300 v1 bez výměníku se zásobníkem PN 0,3/0,6 o objemu 500/300 l</t>
  </si>
  <si>
    <t>144</t>
  </si>
  <si>
    <t>135</t>
  </si>
  <si>
    <t>732294318.R0</t>
  </si>
  <si>
    <t>Deminerazační patrona, vč. příslušenství</t>
  </si>
  <si>
    <t>-121695086</t>
  </si>
  <si>
    <t>136</t>
  </si>
  <si>
    <t>732331617</t>
  </si>
  <si>
    <t>Nádoba tlaková expanzní pro topnou a chladicí soustavu s membránou závitové připojení PN 0,6 o objemu 80 l</t>
  </si>
  <si>
    <t>-821219509</t>
  </si>
  <si>
    <t>137</t>
  </si>
  <si>
    <t>732331778</t>
  </si>
  <si>
    <t>Příslušenství k expanzním nádobám bezpečnostní uzávěr G 1 k měření tlaku</t>
  </si>
  <si>
    <t>1449479674</t>
  </si>
  <si>
    <t>138</t>
  </si>
  <si>
    <t>732421224.R0</t>
  </si>
  <si>
    <t>Čerpadlová skupina se smešovacem - rychlomontážní sada pro 1 otopný okruh, HSM32/7.5, integrovaný modul MM100, montážní konzole na zeď</t>
  </si>
  <si>
    <t>-1108084623</t>
  </si>
  <si>
    <t>139</t>
  </si>
  <si>
    <t>732421416.R0</t>
  </si>
  <si>
    <t>Čerpadlová skupina se smešovacem - rychlomontážní sada pro 1 otopný okruh, HSM25/6, integrovaný modul MM100, montážní konzole na zeď</t>
  </si>
  <si>
    <t>-1242599458</t>
  </si>
  <si>
    <t>732422222.R0</t>
  </si>
  <si>
    <t>Čerpadlová skupina se smešovacem - rychlomontážní sada pro 1 otopný okruh, HSM20/6, integrovaný modul MM100, montážní konzole na zeď</t>
  </si>
  <si>
    <t>-2082271189</t>
  </si>
  <si>
    <t>141</t>
  </si>
  <si>
    <t>732522119</t>
  </si>
  <si>
    <t>Tepelné čerpadlo vzduch/voda pro vytápění i chlazení venkovní jednotka topný/chladicí výkon 10,7/11,12 kW</t>
  </si>
  <si>
    <t>319041436</t>
  </si>
  <si>
    <t>142</t>
  </si>
  <si>
    <t>732522142</t>
  </si>
  <si>
    <t xml:space="preserve">Tepelné čerpadlo vzduch/voda pro vytápění i chlazení vnitřní jednotka bez zásobníku výkon elektrokotle 3-9 kW, vč.regulace, mano,  oběh.čerp., čidla, filtrball</t>
  </si>
  <si>
    <t>166950720</t>
  </si>
  <si>
    <t>143</t>
  </si>
  <si>
    <t>732523102.R0</t>
  </si>
  <si>
    <t>Konzoly na zem pro tepelné čerpadlo</t>
  </si>
  <si>
    <t>-1439665348</t>
  </si>
  <si>
    <t>998732102</t>
  </si>
  <si>
    <t>Přesun hmot tonážní pro strojovny v objektech v přes 6 do 12 m</t>
  </si>
  <si>
    <t>158</t>
  </si>
  <si>
    <t>733</t>
  </si>
  <si>
    <t xml:space="preserve">Ústřední vytápění - rozvodné potrubí   </t>
  </si>
  <si>
    <t>145</t>
  </si>
  <si>
    <t>733222102</t>
  </si>
  <si>
    <t>Potrubí měděné polotvrdé spojované měkkým pájením D 15x1</t>
  </si>
  <si>
    <t>160</t>
  </si>
  <si>
    <t>146</t>
  </si>
  <si>
    <t>733222103</t>
  </si>
  <si>
    <t>Potrubí měděné polotvrdé spojované měkkým pájením D 20x1</t>
  </si>
  <si>
    <t>162</t>
  </si>
  <si>
    <t>147</t>
  </si>
  <si>
    <t>733222104</t>
  </si>
  <si>
    <t>Potrubí měděné polotvrdé spojované měkkým pájením D 25x1</t>
  </si>
  <si>
    <t>164</t>
  </si>
  <si>
    <t>148</t>
  </si>
  <si>
    <t>733223106</t>
  </si>
  <si>
    <t>Potrubí měděné tvrdé spojované měkkým pájením D 35x1,5</t>
  </si>
  <si>
    <t>166</t>
  </si>
  <si>
    <t>149</t>
  </si>
  <si>
    <t>733223107</t>
  </si>
  <si>
    <t>Potrubí měděné tvrdé spojované měkkým pájením D 42x1,5</t>
  </si>
  <si>
    <t>168</t>
  </si>
  <si>
    <t>150</t>
  </si>
  <si>
    <t>733291101</t>
  </si>
  <si>
    <t>Zkouška těsnosti potrubí měděné D do 35x1,5</t>
  </si>
  <si>
    <t>2002261544</t>
  </si>
  <si>
    <t>151</t>
  </si>
  <si>
    <t>733291102</t>
  </si>
  <si>
    <t>Zkouška těsnosti potrubí měděné D přes 35x1,5 do 64x2</t>
  </si>
  <si>
    <t>1373874150</t>
  </si>
  <si>
    <t>152</t>
  </si>
  <si>
    <t>733323104.R0</t>
  </si>
  <si>
    <t>Potrubí přeizolované DUO plastové pro venkovní vedení D 32+32/150 - propojení venkovních TČ</t>
  </si>
  <si>
    <t>-761308346</t>
  </si>
  <si>
    <t>153</t>
  </si>
  <si>
    <t>733811231</t>
  </si>
  <si>
    <t>Ochrana potrubí ústředního vytápění termoizolačními trubicemi z PE tl do 13 mm DN do 22 mm</t>
  </si>
  <si>
    <t>172</t>
  </si>
  <si>
    <t>154</t>
  </si>
  <si>
    <t>733811232</t>
  </si>
  <si>
    <t>Ochrana potrubí ústředního vytápění termoizolačními trubicemi z PE tl do 13 mm DN do 45 mm</t>
  </si>
  <si>
    <t>174</t>
  </si>
  <si>
    <t>155</t>
  </si>
  <si>
    <t>998733102</t>
  </si>
  <si>
    <t>Přesun hmot tonážní pro rozvody potrubí v objektech v přes 6 do 12 m</t>
  </si>
  <si>
    <t>176</t>
  </si>
  <si>
    <t>734</t>
  </si>
  <si>
    <t>Ústřední vytápění - armatury</t>
  </si>
  <si>
    <t>156</t>
  </si>
  <si>
    <t>734211127</t>
  </si>
  <si>
    <t>Ventil závitový odvzdušňovací G 1/2 PN 14 do 120°C automatický se zpětnou klapkou otopných těles</t>
  </si>
  <si>
    <t>-433814128</t>
  </si>
  <si>
    <t>157</t>
  </si>
  <si>
    <t>734221536</t>
  </si>
  <si>
    <t>Ventil závitový termostatický rohový dvouregulační G 1/2 PN 16 do 110°C bez hlavice ovládání</t>
  </si>
  <si>
    <t>721718687</t>
  </si>
  <si>
    <t>734221681</t>
  </si>
  <si>
    <t>Termostatická hlavice kapalinová PN 10 do 110°C s vestavěným čidlem</t>
  </si>
  <si>
    <t>2074871086</t>
  </si>
  <si>
    <t>159</t>
  </si>
  <si>
    <t>734221682</t>
  </si>
  <si>
    <t>Termostatická hlavice kapalinová PN 10 do 110°C otopných těles VK</t>
  </si>
  <si>
    <t>192237005</t>
  </si>
  <si>
    <t>734261402</t>
  </si>
  <si>
    <t>Armatura připojovací rohová G 1/2x18 PN 10 do 110°C radiátorů typu VK</t>
  </si>
  <si>
    <t>139359464</t>
  </si>
  <si>
    <t>161</t>
  </si>
  <si>
    <t>734261417</t>
  </si>
  <si>
    <t>Šroubení regulační radiátorové rohové G 1/2 s vypouštěním</t>
  </si>
  <si>
    <t>-1617520613</t>
  </si>
  <si>
    <t>734242414</t>
  </si>
  <si>
    <t>Ventil závitový zpětný přímý G 1 PN 16 do 110°C</t>
  </si>
  <si>
    <t>1941795838</t>
  </si>
  <si>
    <t>163</t>
  </si>
  <si>
    <t>734291123</t>
  </si>
  <si>
    <t>Kohout plnící a vypouštěcí G 1/2 PN 10 do 90°C závitový</t>
  </si>
  <si>
    <t>2016372123</t>
  </si>
  <si>
    <t>734291264</t>
  </si>
  <si>
    <t>Filtr závitový pro topné a chladicí systémy přímý G 1 PN 30 do 110°C s vnitřními závity</t>
  </si>
  <si>
    <t>1671693340</t>
  </si>
  <si>
    <t>165</t>
  </si>
  <si>
    <t>734292715</t>
  </si>
  <si>
    <t>Kohout kulový přímý G 1 PN 42 do 185°C vnitřní závit</t>
  </si>
  <si>
    <t>1871397892</t>
  </si>
  <si>
    <t>734292716</t>
  </si>
  <si>
    <t>Kohout kulový přímý G 1 1/4 PN 42 do 185°C vnitřní závit</t>
  </si>
  <si>
    <t>1332562379</t>
  </si>
  <si>
    <t>167</t>
  </si>
  <si>
    <t>734411117</t>
  </si>
  <si>
    <t>Teploměr technický s pevným stonkem a jímkou zadní připojení průměr 80 mm délky 100 mm</t>
  </si>
  <si>
    <t>-1151439084</t>
  </si>
  <si>
    <t>734411601</t>
  </si>
  <si>
    <t>Ochranná jímka se závitem do G 1</t>
  </si>
  <si>
    <t>-1759255874</t>
  </si>
  <si>
    <t>169</t>
  </si>
  <si>
    <t>734412113.R0</t>
  </si>
  <si>
    <t>Měřič tepla ultrazvukový DN 40 ( kalolimetr)</t>
  </si>
  <si>
    <t>1596113771</t>
  </si>
  <si>
    <t>170</t>
  </si>
  <si>
    <t>734421102</t>
  </si>
  <si>
    <t>Tlakoměr s pevným stonkem a zpětnou klapkou tlak 0-16 bar průměr 63 mm spodní připojení</t>
  </si>
  <si>
    <t>1703958599</t>
  </si>
  <si>
    <t>171</t>
  </si>
  <si>
    <t>734424101</t>
  </si>
  <si>
    <t>Kondenzační smyčka k přivaření zahnutá PN 250 do 300°C</t>
  </si>
  <si>
    <t>2127891995</t>
  </si>
  <si>
    <t>734295116.R0</t>
  </si>
  <si>
    <t>Spojovací armatury</t>
  </si>
  <si>
    <t>178</t>
  </si>
  <si>
    <t>173</t>
  </si>
  <si>
    <t>998734102</t>
  </si>
  <si>
    <t>Přesun hmot tonážní pro armatury v objektech v přes 6 do 12 m</t>
  </si>
  <si>
    <t>1771473684</t>
  </si>
  <si>
    <t>735</t>
  </si>
  <si>
    <t xml:space="preserve">Ústřední vytápění - otopná tělesa   </t>
  </si>
  <si>
    <t>735152277.KRD</t>
  </si>
  <si>
    <t>Otopné těleso panel VK jednodeskové 1 přídavná přestupní plocha KORADO Radik VK typ 11 výška/délka 600/1000 mm výkon 1002 W</t>
  </si>
  <si>
    <t>1493446079</t>
  </si>
  <si>
    <t>175</t>
  </si>
  <si>
    <t>735152475.KRD</t>
  </si>
  <si>
    <t>Otopné těleso panelové VK dvoudeskové 1 přídavná přestupní plocha KORADO Radik VK typ 21 výška/délka 600/800 mm výkon 1030 W</t>
  </si>
  <si>
    <t>1979028720</t>
  </si>
  <si>
    <t>735152477.KRD</t>
  </si>
  <si>
    <t>Otopné těleso panelové VK dvoudeskové 1 přídavná přestupní plocha KORADO Radik VK typ 21 výška/délka 600/1000 mm výkon 1288 W</t>
  </si>
  <si>
    <t>-533899751</t>
  </si>
  <si>
    <t>177</t>
  </si>
  <si>
    <t>735152482.KRD</t>
  </si>
  <si>
    <t>Otopné těleso panelové VK dvoudeskové 1 přídavná přestupní plocha KORADO Radik VK typ 21 výška/délka 600/1800 mm výkon 2318 W</t>
  </si>
  <si>
    <t>-1073918722</t>
  </si>
  <si>
    <t>735152577.KRD</t>
  </si>
  <si>
    <t>Otopné těleso panelové VK dvoudeskové 2 přídavné přestupní plochy KORADO Radik VK typ 22 výška/délka 600/1000 mm výkon 1679 W</t>
  </si>
  <si>
    <t>-945300775</t>
  </si>
  <si>
    <t>179</t>
  </si>
  <si>
    <t>735152579.KRD</t>
  </si>
  <si>
    <t>Otopné těleso panelové VK dvoudeskové 2 přídavné přestupní plochy KORADO Radik VK typ 22 výška/délka 600/1200 mm výkon 2015 W</t>
  </si>
  <si>
    <t>40902386</t>
  </si>
  <si>
    <t>180</t>
  </si>
  <si>
    <t>735164262.R0</t>
  </si>
  <si>
    <t>Otopné těleso trubkové koupelnové KRC výška/délka 1500/745 mm</t>
  </si>
  <si>
    <t>1972285780</t>
  </si>
  <si>
    <t>181</t>
  </si>
  <si>
    <t>735511006</t>
  </si>
  <si>
    <t>Podlahové vytápění - rozvodné potrubí polyethylen PE-Xa 17x2,0 mm pro systémovou desku rozteč 50mm</t>
  </si>
  <si>
    <t>196</t>
  </si>
  <si>
    <t>182</t>
  </si>
  <si>
    <t>735511008</t>
  </si>
  <si>
    <t>Podlahové vytápění - systémová deska s kombinovanou tepelnou a kročejovou izolací celkové výšky 50 až 53 mm</t>
  </si>
  <si>
    <t>198</t>
  </si>
  <si>
    <t>183</t>
  </si>
  <si>
    <t>735511084</t>
  </si>
  <si>
    <t>Podlahové vytápění - rozdělovač mosazný s průtokoměry pětiokruhový</t>
  </si>
  <si>
    <t>1016910602</t>
  </si>
  <si>
    <t>184</t>
  </si>
  <si>
    <t>735511085</t>
  </si>
  <si>
    <t>Podlahové vytápění - rozdělovač mosazný s průtokoměry šestiokruhový</t>
  </si>
  <si>
    <t>2107030276</t>
  </si>
  <si>
    <t>185</t>
  </si>
  <si>
    <t>735511102</t>
  </si>
  <si>
    <t>Podlahové vytápění - skříň podomítková pro rozdělovač s 4-7 okruhy</t>
  </si>
  <si>
    <t>-1900742997</t>
  </si>
  <si>
    <t>186</t>
  </si>
  <si>
    <t>735511136</t>
  </si>
  <si>
    <t>Podlahové vytápění - sada pro připojení měřiče tepla</t>
  </si>
  <si>
    <t>206</t>
  </si>
  <si>
    <t>187</t>
  </si>
  <si>
    <t>735511138</t>
  </si>
  <si>
    <t>Podlahové vytápění - svěrné šroubení se závitem EK 3/4" pro připojení potrubí 17x2,0 mm na rozdělovač</t>
  </si>
  <si>
    <t>499044319</t>
  </si>
  <si>
    <t>188</t>
  </si>
  <si>
    <t>735511142</t>
  </si>
  <si>
    <t>Podlahové vytápění - prostorový termostat programovatelný týdenní</t>
  </si>
  <si>
    <t>208</t>
  </si>
  <si>
    <t>189</t>
  </si>
  <si>
    <t>735511143</t>
  </si>
  <si>
    <t>Podlahové vytápění - elektrotermická hlavice (termopohon)</t>
  </si>
  <si>
    <t>-866293580</t>
  </si>
  <si>
    <t>735511144</t>
  </si>
  <si>
    <t>Podlahové topení - elektronický rozvaděč připojení na el. rozvaděč</t>
  </si>
  <si>
    <t>210</t>
  </si>
  <si>
    <t>191</t>
  </si>
  <si>
    <t>P. C. mater. a pod.</t>
  </si>
  <si>
    <t>Spojovací a stavební materiál ( šrouby, příchytky, upevnění a zakrytí potrobních rozvodů, atd.)</t>
  </si>
  <si>
    <t>212</t>
  </si>
  <si>
    <t>192</t>
  </si>
  <si>
    <t xml:space="preserve">P. C. mont.  dopr.</t>
  </si>
  <si>
    <t>Montážní prace a doprava</t>
  </si>
  <si>
    <t>214</t>
  </si>
  <si>
    <t>193</t>
  </si>
  <si>
    <t>P. C. podl. top.</t>
  </si>
  <si>
    <t>Stavební práce ( naoř. SDK zákryty, SDK šachta, atd.)</t>
  </si>
  <si>
    <t>216</t>
  </si>
  <si>
    <t>194</t>
  </si>
  <si>
    <t>P. C. regulace</t>
  </si>
  <si>
    <t>Zaregulování otopné soustavy</t>
  </si>
  <si>
    <t>218</t>
  </si>
  <si>
    <t>195</t>
  </si>
  <si>
    <t>P. C. zprovoznění</t>
  </si>
  <si>
    <t>Uvedení systému vytápění do provozu</t>
  </si>
  <si>
    <t>220</t>
  </si>
  <si>
    <t>998735102</t>
  </si>
  <si>
    <t>Přesun hmot tonážní pro otopná tělesa v objektech v přes 6 do 12 m</t>
  </si>
  <si>
    <t>2073585112</t>
  </si>
  <si>
    <t>762</t>
  </si>
  <si>
    <t>Konstrukce tesařské</t>
  </si>
  <si>
    <t>197</t>
  </si>
  <si>
    <t>762132811</t>
  </si>
  <si>
    <t>Demontáž bednění svislých stěn z prken hoblovaných jednostranně</t>
  </si>
  <si>
    <t>272</t>
  </si>
  <si>
    <t>762341675</t>
  </si>
  <si>
    <t>Montáž bednění vykířů z desek OSB tl 18 dvě vrstvy</t>
  </si>
  <si>
    <t>274</t>
  </si>
  <si>
    <t>199</t>
  </si>
  <si>
    <t>60726274</t>
  </si>
  <si>
    <t>deska dřevoštěpková OSB 3 P+D nebroušená tl 18mm</t>
  </si>
  <si>
    <t>276</t>
  </si>
  <si>
    <t>200</t>
  </si>
  <si>
    <t>762342211</t>
  </si>
  <si>
    <t>Montáž laťování na střechách jednoduchých sklonu do 60° osové vzdálenosti do 150 mm</t>
  </si>
  <si>
    <t>278</t>
  </si>
  <si>
    <t>201</t>
  </si>
  <si>
    <t>60514114</t>
  </si>
  <si>
    <t>řezivo jehličnaté lať impregnovaná dl 4 m</t>
  </si>
  <si>
    <t>280</t>
  </si>
  <si>
    <t>202</t>
  </si>
  <si>
    <t>762342811</t>
  </si>
  <si>
    <t>Demontáž laťování střech z latí osové vzdálenosti do 0,22 m</t>
  </si>
  <si>
    <t>282</t>
  </si>
  <si>
    <t>203</t>
  </si>
  <si>
    <t>762343911</t>
  </si>
  <si>
    <t>Zabednění otvorů ve střeše prkny tl do 32mm plochy jednotlivě do 1 m2, po demontáži střešních oken</t>
  </si>
  <si>
    <t>284</t>
  </si>
  <si>
    <t>204</t>
  </si>
  <si>
    <t>762353130</t>
  </si>
  <si>
    <t>Montáž střešního vikýře trojúhelníkového z hraněného řeziva plochy do 224 cm2</t>
  </si>
  <si>
    <t>286</t>
  </si>
  <si>
    <t>205</t>
  </si>
  <si>
    <t>60512130</t>
  </si>
  <si>
    <t>hranol stavební řezivo průřezu do 224cm2 do dl 6m</t>
  </si>
  <si>
    <t>288</t>
  </si>
  <si>
    <t>762395000</t>
  </si>
  <si>
    <t>Spojovací prostředky krovů, bednění, laťování, nadstřešních konstrukcí</t>
  </si>
  <si>
    <t>290</t>
  </si>
  <si>
    <t>207</t>
  </si>
  <si>
    <t>762810044</t>
  </si>
  <si>
    <t>Záklop stropů z desek OSB tl 18 mm na pero a drážku šroubovaných na rošt - dvě vrsty, po schodištích a podlaha v soc. zařízeních</t>
  </si>
  <si>
    <t>292</t>
  </si>
  <si>
    <t>294</t>
  </si>
  <si>
    <t>209</t>
  </si>
  <si>
    <t>762816811</t>
  </si>
  <si>
    <t>Demontáž záklopů stropů k dalšímu použití z hoblovaných prken tl do 32 mm</t>
  </si>
  <si>
    <t>296</t>
  </si>
  <si>
    <t>762822120</t>
  </si>
  <si>
    <t>Montáž stropního trámu z hraněného řeziva průřezové plochy do 288 cm2 s výměnami</t>
  </si>
  <si>
    <t>298</t>
  </si>
  <si>
    <t>211</t>
  </si>
  <si>
    <t>60512135</t>
  </si>
  <si>
    <t>hranol stavební řezivo průřezu do 288cm2 do dl 6m</t>
  </si>
  <si>
    <t>300</t>
  </si>
  <si>
    <t>762822840</t>
  </si>
  <si>
    <t>Demontáž stropních trámů z hraněného řeziva průřezové plochy do 540 cm2</t>
  </si>
  <si>
    <t>302</t>
  </si>
  <si>
    <t>213</t>
  </si>
  <si>
    <t>762841110</t>
  </si>
  <si>
    <t>Montáž podbíjení stropů a střech rovných z hrubých prken na sraz</t>
  </si>
  <si>
    <t>304</t>
  </si>
  <si>
    <t>60511081</t>
  </si>
  <si>
    <t>řezivo jehličnaté středové smrk tl 18-32mm dl 4-5m</t>
  </si>
  <si>
    <t>306</t>
  </si>
  <si>
    <t>215</t>
  </si>
  <si>
    <t>762841812</t>
  </si>
  <si>
    <t>Demontáž podbíjení obkladů stropů a střech sklonu do 60° z hrubých prken s omítkou</t>
  </si>
  <si>
    <t>308</t>
  </si>
  <si>
    <t>P. C. oprava střechy</t>
  </si>
  <si>
    <t>Oprava bednění střechy prkny tl 30 mm</t>
  </si>
  <si>
    <t>310</t>
  </si>
  <si>
    <t>217</t>
  </si>
  <si>
    <t>998762102</t>
  </si>
  <si>
    <t>Přesun hmot tonážní pro kce tesařské v objektech v přes 6 do 12 m</t>
  </si>
  <si>
    <t>-2066295610</t>
  </si>
  <si>
    <t>763</t>
  </si>
  <si>
    <t>Konstrukce suché výstavby</t>
  </si>
  <si>
    <t>763111417.KNF</t>
  </si>
  <si>
    <t>SDK příčka W 112 tl 150 mm profil CW+UW 100 desky 2xWHITE (A) 12,5 TI 80 mm 15 kg/m3 EI 60 Rw 56 dB</t>
  </si>
  <si>
    <t>312</t>
  </si>
  <si>
    <t>219</t>
  </si>
  <si>
    <t>763111437.RGS</t>
  </si>
  <si>
    <t>SDK příčka SK 14 tl 150 mm profil CW+UW 100 desky 2xRBI (H2) 12,5 TI 50 mm 15 kg/m3 EI 60 Rw 56 dB</t>
  </si>
  <si>
    <t>314</t>
  </si>
  <si>
    <t>763131443.RGS</t>
  </si>
  <si>
    <t xml:space="preserve">SDK podhled PK 22  desky 2xRF (DF) 15 bez izolace dvouvrstvá spodní kce profil CD+UD REI 60, střechy ve 3. N. P.</t>
  </si>
  <si>
    <t>316</t>
  </si>
  <si>
    <t>221</t>
  </si>
  <si>
    <t>763131751</t>
  </si>
  <si>
    <t>Montáž parotěsné zábrany do SDK podhledu</t>
  </si>
  <si>
    <t>318</t>
  </si>
  <si>
    <t>222</t>
  </si>
  <si>
    <t>28329027</t>
  </si>
  <si>
    <t>fólie PE vyztužená Al vrstvou pro parotěsnou vrstvu 150g/m2</t>
  </si>
  <si>
    <t>320</t>
  </si>
  <si>
    <t>223</t>
  </si>
  <si>
    <t>763251153</t>
  </si>
  <si>
    <t>Sádrovláknitá podlaha tl 60 mm desky tl 2x10 mm s deskou polystyrenovou 30 mm a sádrovláknitou 10 mm bez podsypu</t>
  </si>
  <si>
    <t>-1878735537</t>
  </si>
  <si>
    <t>224</t>
  </si>
  <si>
    <t>763411111</t>
  </si>
  <si>
    <t>Sanitární příčky do mokrého prostředí, desky s HPL - laminátem tl 19,6 mm</t>
  </si>
  <si>
    <t>79562929</t>
  </si>
  <si>
    <t>1,6*2</t>
  </si>
  <si>
    <t>2.NP</t>
  </si>
  <si>
    <t>4,58*2</t>
  </si>
  <si>
    <t>Mezisoučet</t>
  </si>
  <si>
    <t>225</t>
  </si>
  <si>
    <t>763411121</t>
  </si>
  <si>
    <t>Dveře sanitárních příček, desky s HPL - laminátem tl 19,6 mm, š do 800 mm, v do 2000 mm</t>
  </si>
  <si>
    <t>-101160707</t>
  </si>
  <si>
    <t>226</t>
  </si>
  <si>
    <t>998763302</t>
  </si>
  <si>
    <t>Přesun hmot tonážní pro sádrokartonové konstrukce v objektech v přes 6 do 12 m</t>
  </si>
  <si>
    <t>-897816555</t>
  </si>
  <si>
    <t>764</t>
  </si>
  <si>
    <t>Konstrukce klempířské</t>
  </si>
  <si>
    <t>227</t>
  </si>
  <si>
    <t>764002801</t>
  </si>
  <si>
    <t>Demontáž závětrné lišty do suti</t>
  </si>
  <si>
    <t>322</t>
  </si>
  <si>
    <t>228</t>
  </si>
  <si>
    <t>764004801</t>
  </si>
  <si>
    <t>Demontáž podokapního žlabu do suti</t>
  </si>
  <si>
    <t>324</t>
  </si>
  <si>
    <t>229</t>
  </si>
  <si>
    <t>764004861</t>
  </si>
  <si>
    <t>Demontáž svodu do suti</t>
  </si>
  <si>
    <t>326</t>
  </si>
  <si>
    <t>230</t>
  </si>
  <si>
    <t>764541407</t>
  </si>
  <si>
    <t>Žlab podokapní půlkruhový z TiZn předzvětralého plechu rš 400 mm</t>
  </si>
  <si>
    <t>330</t>
  </si>
  <si>
    <t>231</t>
  </si>
  <si>
    <t>764541449</t>
  </si>
  <si>
    <t>Kotlík oválný (trychtýřový) pro podokapní žlaby z TiZn předzvětralého plechu 400/120 mm</t>
  </si>
  <si>
    <t>332</t>
  </si>
  <si>
    <t>232</t>
  </si>
  <si>
    <t>764548424</t>
  </si>
  <si>
    <t>Svody kruhové včetně objímek, kolen, odskoků z TiZn předzvětralého plechu průměru 120 mm</t>
  </si>
  <si>
    <t>334</t>
  </si>
  <si>
    <t>233</t>
  </si>
  <si>
    <t>764V1</t>
  </si>
  <si>
    <t>Oplechování štítu závětrnou lištou z TiZn předzvětralého plechu rš 400 mm, vč. větrací mřížky</t>
  </si>
  <si>
    <t>1556896600</t>
  </si>
  <si>
    <t>234</t>
  </si>
  <si>
    <t>764V2</t>
  </si>
  <si>
    <t>Oplechování hřebene,doplnění větrací mřížky</t>
  </si>
  <si>
    <t>1269238978</t>
  </si>
  <si>
    <t>235</t>
  </si>
  <si>
    <t>764V3</t>
  </si>
  <si>
    <t>Oplechování komínu z TiZn plechu, vč. těsnícího klínu oplechování</t>
  </si>
  <si>
    <t>1678997706</t>
  </si>
  <si>
    <t>4*0,71</t>
  </si>
  <si>
    <t>236</t>
  </si>
  <si>
    <t>998764102</t>
  </si>
  <si>
    <t>Přesun hmot tonážní pro konstrukce klempířské v objektech v přes 6 do 12 m</t>
  </si>
  <si>
    <t>1067972275</t>
  </si>
  <si>
    <t>765</t>
  </si>
  <si>
    <t>Krytina skládaná</t>
  </si>
  <si>
    <t>237</t>
  </si>
  <si>
    <t>765131061</t>
  </si>
  <si>
    <t>Montáž vláknocementové krytiny do 30° skládané ze šablon jednoduché krytí počtu přes 10 do 20 ks/m2</t>
  </si>
  <si>
    <t>-698132699</t>
  </si>
  <si>
    <t>238</t>
  </si>
  <si>
    <t>59160252</t>
  </si>
  <si>
    <t>krytina vláknocementová s buničinou a umělými vlákny černá 400x400x5,2mm</t>
  </si>
  <si>
    <t>636497624</t>
  </si>
  <si>
    <t>322*10,403 'Přepočtené koeficientem množství</t>
  </si>
  <si>
    <t>239</t>
  </si>
  <si>
    <t>765131141</t>
  </si>
  <si>
    <t>Montáž okapové hrany skládané vláknocementové krytiny do 30° dvojité krytí</t>
  </si>
  <si>
    <t>-864068447</t>
  </si>
  <si>
    <t>22,83+6,705+4,45+11,675</t>
  </si>
  <si>
    <t>240</t>
  </si>
  <si>
    <t>-801744344</t>
  </si>
  <si>
    <t>45,66*6,18 'Přepočtené koeficientem množství</t>
  </si>
  <si>
    <t>241</t>
  </si>
  <si>
    <t>765131191</t>
  </si>
  <si>
    <t>Montáž hřebene skládané vláknocementové krytiny do 30° z hřebenáčů</t>
  </si>
  <si>
    <t>-1142110577</t>
  </si>
  <si>
    <t>22,83</t>
  </si>
  <si>
    <t>242</t>
  </si>
  <si>
    <t>59164502</t>
  </si>
  <si>
    <t>hřebenáč kónický vláknocementový černý</t>
  </si>
  <si>
    <t>1086018399</t>
  </si>
  <si>
    <t>22,83*2,575 'Přepočtené koeficientem množství</t>
  </si>
  <si>
    <t>243</t>
  </si>
  <si>
    <t>765231061</t>
  </si>
  <si>
    <t>Montáž obkladu stěn vláknocementovou krytinou skládanou ze šablon formátů počtu přes 10 do 20 ks/m2</t>
  </si>
  <si>
    <t>987663778</t>
  </si>
  <si>
    <t>244</t>
  </si>
  <si>
    <t>679516191</t>
  </si>
  <si>
    <t>62,8*10,403 'Přepočtené koeficientem množství</t>
  </si>
  <si>
    <t>245</t>
  </si>
  <si>
    <t>765V1</t>
  </si>
  <si>
    <t>Montáž střešních výlezů skládané vláknocementové krytiny pl přes 0,25 do 1 m2, vč. dodání střešního výlezu</t>
  </si>
  <si>
    <t>-313395882</t>
  </si>
  <si>
    <t>246</t>
  </si>
  <si>
    <t>998765102</t>
  </si>
  <si>
    <t>Přesun hmot tonážní pro krytiny skládané v objektech v přes 6 do 12 m</t>
  </si>
  <si>
    <t>-502164395</t>
  </si>
  <si>
    <t>766</t>
  </si>
  <si>
    <t>Konstrukce truhlářské</t>
  </si>
  <si>
    <t>247</t>
  </si>
  <si>
    <t>766221231</t>
  </si>
  <si>
    <t xml:space="preserve">Montáž celodřevěného samonosného sedlového schodiště 1/2 lomeného bez podstupnic, z 1 N. P. do 2. N. P. a z 2 do  3. N. P.</t>
  </si>
  <si>
    <t>350</t>
  </si>
  <si>
    <t>248</t>
  </si>
  <si>
    <t>61232102</t>
  </si>
  <si>
    <t>schodiště interiérové celodřevěné šířka 900mm</t>
  </si>
  <si>
    <t>352</t>
  </si>
  <si>
    <t>249</t>
  </si>
  <si>
    <t>55342284</t>
  </si>
  <si>
    <t>zábradlí s hranatým sloupkem a hranatými pruty s horním kotvením</t>
  </si>
  <si>
    <t>354</t>
  </si>
  <si>
    <t>250</t>
  </si>
  <si>
    <t>766221811</t>
  </si>
  <si>
    <t>Demontáž celodřevěného samonosného schodiště</t>
  </si>
  <si>
    <t>356</t>
  </si>
  <si>
    <t>251</t>
  </si>
  <si>
    <t>766311811</t>
  </si>
  <si>
    <t>Demontáž dřevěného zábradlí vnitřního</t>
  </si>
  <si>
    <t>358</t>
  </si>
  <si>
    <t>252</t>
  </si>
  <si>
    <t>766411821</t>
  </si>
  <si>
    <t>Demontáž truhlářského obložení stěn z palubek</t>
  </si>
  <si>
    <t>360</t>
  </si>
  <si>
    <t>253</t>
  </si>
  <si>
    <t>766411822</t>
  </si>
  <si>
    <t>Demontáž truhlářského obložení stěn podkladových roštů</t>
  </si>
  <si>
    <t>362</t>
  </si>
  <si>
    <t>254</t>
  </si>
  <si>
    <t>766421811</t>
  </si>
  <si>
    <t>Demontáž truhlářského obložení podhledů z kazet plochy do 1,5 m2</t>
  </si>
  <si>
    <t>364</t>
  </si>
  <si>
    <t>255</t>
  </si>
  <si>
    <t>766421822</t>
  </si>
  <si>
    <t>Demontáž truhlářského obložení podhledů podkladových roštů</t>
  </si>
  <si>
    <t>366</t>
  </si>
  <si>
    <t>256</t>
  </si>
  <si>
    <t>766621113</t>
  </si>
  <si>
    <t>Montáž dřevěných oken plochy přes 1 m2 špaletových výšky přes 2,5 m s rámem do zdiva</t>
  </si>
  <si>
    <t>372</t>
  </si>
  <si>
    <t>0,95*1,25*7"O2</t>
  </si>
  <si>
    <t>257</t>
  </si>
  <si>
    <t>61110031R01</t>
  </si>
  <si>
    <t>okno dřevěné špaletové otevíravé venkovní křídla zasklení normální vnitřní křídla izolační jednosklo plocha přes plochu 1m2 do v 1,5m</t>
  </si>
  <si>
    <t>374</t>
  </si>
  <si>
    <t>258</t>
  </si>
  <si>
    <t>766621612</t>
  </si>
  <si>
    <t>Montáž dřevěných oken plochy do 1 m2 špaletových do zdiva</t>
  </si>
  <si>
    <t>1264770818</t>
  </si>
  <si>
    <t>259</t>
  </si>
  <si>
    <t>61110028R01</t>
  </si>
  <si>
    <t>okno dřevěné špaletové otevíravé venkovní křídla zasklení normální, vnitřní křídla izolační jednosklo plochy do 1m2</t>
  </si>
  <si>
    <t>2119005049</t>
  </si>
  <si>
    <t>0,75*1,25*20"O1</t>
  </si>
  <si>
    <t>0,95*1,25*1"O3</t>
  </si>
  <si>
    <t>0,95*0,75*2"O4</t>
  </si>
  <si>
    <t>0,8*0,86*1"O5</t>
  </si>
  <si>
    <t>260</t>
  </si>
  <si>
    <t>766621621</t>
  </si>
  <si>
    <t>Montáž dřevěných oken plochy do 1 m2 zdvojených otevíravých do dřevěné konstrukce</t>
  </si>
  <si>
    <t>-679402364</t>
  </si>
  <si>
    <t>4"O7</t>
  </si>
  <si>
    <t>261</t>
  </si>
  <si>
    <t>61110008</t>
  </si>
  <si>
    <t>okno dřevěné otevíravé/sklopné dvojsklo do plochy 1m2</t>
  </si>
  <si>
    <t>89359118</t>
  </si>
  <si>
    <t>0,75*0,75*4"O7</t>
  </si>
  <si>
    <t>262</t>
  </si>
  <si>
    <t>766642163R01</t>
  </si>
  <si>
    <t>Montáž prosklené dřevěné stěny s dvoukřidlími dveřmi s izolačním trojsklem včetně rámu do zdiva</t>
  </si>
  <si>
    <t>376</t>
  </si>
  <si>
    <t>263</t>
  </si>
  <si>
    <t>61110035R01</t>
  </si>
  <si>
    <t xml:space="preserve">prosklená stěna  dřevěná špaletová s dveřmi otevíravé trojsklo přes plochu 1m2 přes v 2,5m</t>
  </si>
  <si>
    <t>378</t>
  </si>
  <si>
    <t>3,1*2,6*1"O6</t>
  </si>
  <si>
    <t>264</t>
  </si>
  <si>
    <t>766660001</t>
  </si>
  <si>
    <t>Montáž dveřních křídel otvíravých jednokřídlových š do 0,8 m do ocelové zárubně</t>
  </si>
  <si>
    <t>-726308660</t>
  </si>
  <si>
    <t>265</t>
  </si>
  <si>
    <t>61162085R12</t>
  </si>
  <si>
    <t>Dveře vnitřní jednokřídlé laminátové 700/1970, kované kování, pravé, opatřeny větrací mřížkou poz.D11</t>
  </si>
  <si>
    <t>-1618430314</t>
  </si>
  <si>
    <t>266</t>
  </si>
  <si>
    <t>766660131</t>
  </si>
  <si>
    <t>Montáž dveřních křídel otvíravých jednokřídlových š do 0,8 m masivní dřevo do dřevěné rámové zárubně</t>
  </si>
  <si>
    <t>380</t>
  </si>
  <si>
    <t>1"D8</t>
  </si>
  <si>
    <t>7"D12</t>
  </si>
  <si>
    <t>1"d13</t>
  </si>
  <si>
    <t>1"D14</t>
  </si>
  <si>
    <t>267</t>
  </si>
  <si>
    <t>6116005R01</t>
  </si>
  <si>
    <t>Dveře vnitřní jednokřídlé dřevěné 800/1970, kazetové vyrobené truhlářsky na míru s dřevěnou zárubní vč. zárubně, kované kování, pravé, dveře opatřeny větrací mřížkou poz.D8</t>
  </si>
  <si>
    <t>405295511</t>
  </si>
  <si>
    <t>268</t>
  </si>
  <si>
    <t>6116005R02</t>
  </si>
  <si>
    <t>Dveře vnitřní jednokřídlé dřevěné 800/1970, kazetové vyrobené truhlářsky na míru s dřevěnou zárubn vč. zárubněí, kované kování, levé poz.D12</t>
  </si>
  <si>
    <t>-690179323</t>
  </si>
  <si>
    <t>269</t>
  </si>
  <si>
    <t>6116005R03</t>
  </si>
  <si>
    <t>Dveře vnitřní jednokřídlé dřevěné 700/1970, kazetové vyrobené truhlářsky na míru s dřevěnou zárubní vč. zárubně, kované kování, pravé poz.D13</t>
  </si>
  <si>
    <t>2080340392</t>
  </si>
  <si>
    <t>270</t>
  </si>
  <si>
    <t>6116005R04</t>
  </si>
  <si>
    <t>Dveře vnitřní jednokřídlé dřevěné 800/1970, kazetové vyrobené truhlářsky na míru s dřevěnou zárubní vč. zárubně, kované kování, pravé poz.D14</t>
  </si>
  <si>
    <t>-1610499757</t>
  </si>
  <si>
    <t>271</t>
  </si>
  <si>
    <t>766660132</t>
  </si>
  <si>
    <t>Montáž dveřních křídel otvíravých jednokřídlových š přes 0,8 m masivní dřevo do dřevěné rámové zárubně</t>
  </si>
  <si>
    <t>-1185716137</t>
  </si>
  <si>
    <t>1"D3</t>
  </si>
  <si>
    <t>1"D4</t>
  </si>
  <si>
    <t>1"D5</t>
  </si>
  <si>
    <t>1"D10</t>
  </si>
  <si>
    <t>6116005R05</t>
  </si>
  <si>
    <t>Dveře vnitřní jednokřídlé dřevěné 1000/1970, kazetové vyrobené truhlářsky na míru s dřevěnou zárubní vč. zárubně, částečně prosklené, kované kování, levé poz.D3</t>
  </si>
  <si>
    <t>1185013792</t>
  </si>
  <si>
    <t>273</t>
  </si>
  <si>
    <t>6116005R06</t>
  </si>
  <si>
    <t>Dveře vnitřní jednokřídlé dřevěné 900/1970, kazetové vyrobené truhlářsky na míru s dřevěnou zárubní vč. zárubně, kované kování, pravé poz.D4</t>
  </si>
  <si>
    <t>-263974291</t>
  </si>
  <si>
    <t>6116005R07</t>
  </si>
  <si>
    <t>Dveře vnitřní jednokřídlé dřevěné 850/1970, kazetové vyrobené truhlářsky na míru s dřevěnou zárubní vč. zárubně, kované kování, pravé poz.D5</t>
  </si>
  <si>
    <t>-968005766</t>
  </si>
  <si>
    <t>275</t>
  </si>
  <si>
    <t>6116005R08</t>
  </si>
  <si>
    <t>Dveře vnitřní jednokřídlé dřevěné 900/1970, kazetové vyrobené truhlářsky na míru s dřevěnou zárubní vč. zárubně, kované kování, pravé poz.D10</t>
  </si>
  <si>
    <t>338428691</t>
  </si>
  <si>
    <t>766660162</t>
  </si>
  <si>
    <t>Montáž dveřních křídel otvíravých jednokřídlových š přes 0,8 m požárních do dřevěné rámové zárubně</t>
  </si>
  <si>
    <t>-1077897952</t>
  </si>
  <si>
    <t>1"D7</t>
  </si>
  <si>
    <t>277</t>
  </si>
  <si>
    <t>6116005R09</t>
  </si>
  <si>
    <t>Dveře vnitřní jednokřídlé dřevěné 900/1970, kazetové vyrobené truhlářsky na míru s dřevěnou zárubní vč. zárubně, kované kování, pravé s pož. odolností EW 30 DP3 poz.D7</t>
  </si>
  <si>
    <t>-490037946</t>
  </si>
  <si>
    <t>766660163</t>
  </si>
  <si>
    <t>Montáž dveřních křídel otvíravých dvoukřídlových požárních do dřevěné rámové zárubně</t>
  </si>
  <si>
    <t>573500165</t>
  </si>
  <si>
    <t>279</t>
  </si>
  <si>
    <t>6116005R012</t>
  </si>
  <si>
    <t>Dveře vnitřní dvoukřídlé dřevěné 1300/1650, kazetové vyrobené truhlářsky na míru s dřevěnou zárubní vč. zárubně, kované kování, poz.D6</t>
  </si>
  <si>
    <t>469811316</t>
  </si>
  <si>
    <t>766660411</t>
  </si>
  <si>
    <t>Montáž vchodových dveří jednokřídlových bez nadsvětlíku do zdiva</t>
  </si>
  <si>
    <t>2048600270</t>
  </si>
  <si>
    <t>281</t>
  </si>
  <si>
    <t>61173202R10</t>
  </si>
  <si>
    <t>Dveře vnější kazetové 900/1970 ozdobné plné s kovaným kováním, zámek fab, U=max. 1,2W/m2K, barva bílá, dřevo smrk případně borovice, zárubně dřevěné rámové poz.D1</t>
  </si>
  <si>
    <t>1363857005</t>
  </si>
  <si>
    <t>766660421</t>
  </si>
  <si>
    <t>Montáž vchodových dveří jednokřídlových s nadsvětlíkem do zdiva</t>
  </si>
  <si>
    <t>1185376197</t>
  </si>
  <si>
    <t>283</t>
  </si>
  <si>
    <t>61173206R11</t>
  </si>
  <si>
    <t>Dveře vnější kazetové dvoukřídlé 1275/2400 ozdobné částečně prosklené s kovaným kováním, zámek fab, U=max. 1,2W/m2K barva bílá, dřevo smrk případně borovice, zárubně dřevěné rámové poz. D2</t>
  </si>
  <si>
    <t>1164834237</t>
  </si>
  <si>
    <t>766674812</t>
  </si>
  <si>
    <t>Demontáž střešního okna hladká krytina přes 45°</t>
  </si>
  <si>
    <t>396</t>
  </si>
  <si>
    <t>285</t>
  </si>
  <si>
    <t>766681114</t>
  </si>
  <si>
    <t>Montáž zárubní rámových pro dveře jednokřídlové š do 900 mm</t>
  </si>
  <si>
    <t>-2057321688</t>
  </si>
  <si>
    <t>1"D13</t>
  </si>
  <si>
    <t>766681115</t>
  </si>
  <si>
    <t>Montáž zárubní rámových pro dveře jednokřídlové š přes 900 mm</t>
  </si>
  <si>
    <t>828927078</t>
  </si>
  <si>
    <t>287</t>
  </si>
  <si>
    <t>766681121R01</t>
  </si>
  <si>
    <t>Montáž zárubní rámových pro dveře dvoukřídlové rozměru 1300x1650 mm</t>
  </si>
  <si>
    <t>1412837287</t>
  </si>
  <si>
    <t>1"D6</t>
  </si>
  <si>
    <t>766812840</t>
  </si>
  <si>
    <t>Demontáž kuchyňských linek dřevěných nebo kovových délky do 2,1 m</t>
  </si>
  <si>
    <t>398</t>
  </si>
  <si>
    <t>289</t>
  </si>
  <si>
    <t>998766102</t>
  </si>
  <si>
    <t>Přesun hmot tonážní pro kce truhlářské v objektech v přes 6 do 12 m</t>
  </si>
  <si>
    <t>1522226</t>
  </si>
  <si>
    <t>767</t>
  </si>
  <si>
    <t>Konstrukce zámečnické</t>
  </si>
  <si>
    <t>767851104</t>
  </si>
  <si>
    <t>Montáž lávek komínových - kompletní celé lávky</t>
  </si>
  <si>
    <t>-2070379648</t>
  </si>
  <si>
    <t>291</t>
  </si>
  <si>
    <t>55344684</t>
  </si>
  <si>
    <t>lávka komínová 250x2000mm</t>
  </si>
  <si>
    <t>-2134058400</t>
  </si>
  <si>
    <t>998767102</t>
  </si>
  <si>
    <t>Přesun hmot tonážní pro zámečnické konstrukce v objektech v přes 6 do 12 m</t>
  </si>
  <si>
    <t>1003767658</t>
  </si>
  <si>
    <t>771</t>
  </si>
  <si>
    <t>Podlahy z dlaždic</t>
  </si>
  <si>
    <t>293</t>
  </si>
  <si>
    <t>771111011</t>
  </si>
  <si>
    <t>Vysátí podkladu před pokládkou dlažby</t>
  </si>
  <si>
    <t>469046530</t>
  </si>
  <si>
    <t>15,9</t>
  </si>
  <si>
    <t>771121011</t>
  </si>
  <si>
    <t>Nátěr penetrační na podlahu</t>
  </si>
  <si>
    <t>400</t>
  </si>
  <si>
    <t>295</t>
  </si>
  <si>
    <t>771151011</t>
  </si>
  <si>
    <t>Samonivelační stěrka podlah pevnosti 20 MPa tl 3 mm</t>
  </si>
  <si>
    <t>402</t>
  </si>
  <si>
    <t>771561151</t>
  </si>
  <si>
    <t>Montáž podlah z čediče šestihranného průměru 200 mm do malty do 25 mm</t>
  </si>
  <si>
    <t>-1134342435</t>
  </si>
  <si>
    <t>130,1*1,1</t>
  </si>
  <si>
    <t>94/4</t>
  </si>
  <si>
    <t>297</t>
  </si>
  <si>
    <t>63232600</t>
  </si>
  <si>
    <t>dlaždice z taveného čediče šestihrané jemný rastr D 200mm tl 25mm</t>
  </si>
  <si>
    <t>-1436194859</t>
  </si>
  <si>
    <t>94/4*1,1</t>
  </si>
  <si>
    <t>168,96*1,1 'Přepočtené koeficientem množství</t>
  </si>
  <si>
    <t>771574263</t>
  </si>
  <si>
    <t>Montáž podlah keramických pro mechanické zatížení protiskluzných lepených flexibilním lepidlem do 12 ks/m2</t>
  </si>
  <si>
    <t>414</t>
  </si>
  <si>
    <t>6,2+9,7</t>
  </si>
  <si>
    <t>299</t>
  </si>
  <si>
    <t>59761617</t>
  </si>
  <si>
    <t>dlažba keramická slinutá protiskluzná do interiéru i exteriéru pro vysoké mechanické namáhání do 9ks/m2</t>
  </si>
  <si>
    <t>1461008283</t>
  </si>
  <si>
    <t>15,9*1,1</t>
  </si>
  <si>
    <t>771591283</t>
  </si>
  <si>
    <t>Pracnější řezání podlah z dlaždic čedičových rovné tl přes 20 do 25 mm</t>
  </si>
  <si>
    <t>-1336237678</t>
  </si>
  <si>
    <t>sokl - čedičová dlažba</t>
  </si>
  <si>
    <t>3,15+3,15+1,8+1,8</t>
  </si>
  <si>
    <t>4,4+4,4+1,6+1,6</t>
  </si>
  <si>
    <t>4,4+3,45+3,45+4,4</t>
  </si>
  <si>
    <t>9,6+9,6+7,2+4,1</t>
  </si>
  <si>
    <t>5,85+5,85+7,1+7,1</t>
  </si>
  <si>
    <t>301</t>
  </si>
  <si>
    <t>998771102</t>
  </si>
  <si>
    <t>Přesun hmot tonážní pro podlahy z dlaždic v objektech v přes 6 do 12 m</t>
  </si>
  <si>
    <t>-1944599092</t>
  </si>
  <si>
    <t>775</t>
  </si>
  <si>
    <t>Podlahy skládané</t>
  </si>
  <si>
    <t>775541151</t>
  </si>
  <si>
    <t>Montáž podlah plovoucích z lamel laminátových</t>
  </si>
  <si>
    <t>985493008</t>
  </si>
  <si>
    <t>303</t>
  </si>
  <si>
    <t>61198009</t>
  </si>
  <si>
    <t>podlaha plovoucí laminátová spoj zaklapnutím V spára tř 33 tl 10mm</t>
  </si>
  <si>
    <t>158701057</t>
  </si>
  <si>
    <t>190*1,08 'Přepočtené koeficientem množství</t>
  </si>
  <si>
    <t>775591191</t>
  </si>
  <si>
    <t>Montáž podložky vyrovnávací a tlumící pro plovoucí podlahy</t>
  </si>
  <si>
    <t>-1371482657</t>
  </si>
  <si>
    <t>305</t>
  </si>
  <si>
    <t>61155351</t>
  </si>
  <si>
    <t>podložka izolační z pěnového PE 3mm</t>
  </si>
  <si>
    <t>-496713391</t>
  </si>
  <si>
    <t>775591919</t>
  </si>
  <si>
    <t>Oprava podlah dřevěných - broušení celkové včetně tmelení</t>
  </si>
  <si>
    <t>853350104</t>
  </si>
  <si>
    <t>35,5+22,3+29,6+10,2+21,1+9,6+10+7,3+5,8</t>
  </si>
  <si>
    <t>307</t>
  </si>
  <si>
    <t>775591920</t>
  </si>
  <si>
    <t>Oprava podlah dřevěných - vysátí povrchu</t>
  </si>
  <si>
    <t>-58654846</t>
  </si>
  <si>
    <t>775591931</t>
  </si>
  <si>
    <t>Oprava podlah dřevěných - nátěr olejem a voskování</t>
  </si>
  <si>
    <t>284461900</t>
  </si>
  <si>
    <t>151,4*2</t>
  </si>
  <si>
    <t>190*2</t>
  </si>
  <si>
    <t>309</t>
  </si>
  <si>
    <t>998775102</t>
  </si>
  <si>
    <t>Přesun hmot tonážní pro podlahy dřevěné v objektech v přes 6 do 12 m</t>
  </si>
  <si>
    <t>1349649115</t>
  </si>
  <si>
    <t>777</t>
  </si>
  <si>
    <t>Podlahy lité</t>
  </si>
  <si>
    <t>777111111</t>
  </si>
  <si>
    <t>Vysátí podkladu před provedením lité podlahy</t>
  </si>
  <si>
    <t>1643808980</t>
  </si>
  <si>
    <t>6,73+4+2,1</t>
  </si>
  <si>
    <t>311</t>
  </si>
  <si>
    <t>777121105</t>
  </si>
  <si>
    <t>Vyrovnání podkladu podlah stěrkou plněnou pískem pl přes 1,0 m2 tl do 3 mm</t>
  </si>
  <si>
    <t>-585459406</t>
  </si>
  <si>
    <t>777131101</t>
  </si>
  <si>
    <t>Penetrační epoxidový nátěr podlahy na suchý a vyzrálý podklad</t>
  </si>
  <si>
    <t>1911607995</t>
  </si>
  <si>
    <t>313</t>
  </si>
  <si>
    <t>777131121</t>
  </si>
  <si>
    <t>Prosyp penetračních nátěrů podkladu podlahy pískem v množství do 0,5 kg/m2</t>
  </si>
  <si>
    <t>25871216</t>
  </si>
  <si>
    <t>777511103</t>
  </si>
  <si>
    <t>Krycí epoxidová stěrka tloušťky přes 1 do 2 mm dekorativní lité podlahy</t>
  </si>
  <si>
    <t>-960949343</t>
  </si>
  <si>
    <t>315</t>
  </si>
  <si>
    <t>998777102</t>
  </si>
  <si>
    <t>Přesun hmot tonážní pro podlahy lité v objektech v přes 6 do 12 m</t>
  </si>
  <si>
    <t>-1761001905</t>
  </si>
  <si>
    <t>781</t>
  </si>
  <si>
    <t>Dokončovací práce - obklady</t>
  </si>
  <si>
    <t>781121011</t>
  </si>
  <si>
    <t>Nátěr penetrační na stěnu</t>
  </si>
  <si>
    <t>418</t>
  </si>
  <si>
    <t>317</t>
  </si>
  <si>
    <t>781131112</t>
  </si>
  <si>
    <t>Izolace pod obklad nátěrem nebo stěrkou ve dvou vrstvách</t>
  </si>
  <si>
    <t>420</t>
  </si>
  <si>
    <t>781474113</t>
  </si>
  <si>
    <t>Montáž obkladů vnitřních keramických hladkých do 19 ks/m2 lepených flexibilním lepidlem</t>
  </si>
  <si>
    <t>422</t>
  </si>
  <si>
    <t>319</t>
  </si>
  <si>
    <t>59761026</t>
  </si>
  <si>
    <t>obklad keramický hladký do 12ks/m2</t>
  </si>
  <si>
    <t>2035100271</t>
  </si>
  <si>
    <t>781494111</t>
  </si>
  <si>
    <t>Plastové profily rohové lepené flexibilním lepidlem</t>
  </si>
  <si>
    <t>426</t>
  </si>
  <si>
    <t>321</t>
  </si>
  <si>
    <t>781494511</t>
  </si>
  <si>
    <t>Plastové profily ukončovací lepené flexibilním lepidlem</t>
  </si>
  <si>
    <t>428</t>
  </si>
  <si>
    <t>781495141</t>
  </si>
  <si>
    <t>Průnik obkladem kruhový do DN 30</t>
  </si>
  <si>
    <t>430</t>
  </si>
  <si>
    <t>323</t>
  </si>
  <si>
    <t>781495142</t>
  </si>
  <si>
    <t>Průnik obkladem kruhový do DN 90</t>
  </si>
  <si>
    <t>432</t>
  </si>
  <si>
    <t>781495185</t>
  </si>
  <si>
    <t>Řezání pracnější rovné keramických obkládaček</t>
  </si>
  <si>
    <t>434</t>
  </si>
  <si>
    <t>325</t>
  </si>
  <si>
    <t>781495211</t>
  </si>
  <si>
    <t>Čištění vnitřních ploch stěn po provedení obkladu chemickými prostředky</t>
  </si>
  <si>
    <t>436</t>
  </si>
  <si>
    <t>998781102</t>
  </si>
  <si>
    <t>Přesun hmot tonážní pro obklady keramické v objektech v přes 6 do 12 m</t>
  </si>
  <si>
    <t>1393347319</t>
  </si>
  <si>
    <t>783</t>
  </si>
  <si>
    <t xml:space="preserve">Dokončovací práce - nátěry   </t>
  </si>
  <si>
    <t>327</t>
  </si>
  <si>
    <t>783201201</t>
  </si>
  <si>
    <t>Obroušení tesařských konstrukcí před provedením nátěru, podhlrd střechy a venkovní hrázdění čelní a boční stěny</t>
  </si>
  <si>
    <t>438</t>
  </si>
  <si>
    <t>328</t>
  </si>
  <si>
    <t>783213121</t>
  </si>
  <si>
    <t>Napouštěcí dvojnásobný syntetický biocidní nátěr tesařských konstrukcí zabudovaných do konstrukce, podhled střecy a hrázdění čelní a boční stěny</t>
  </si>
  <si>
    <t>440</t>
  </si>
  <si>
    <t>329</t>
  </si>
  <si>
    <t>783214101</t>
  </si>
  <si>
    <t>Základní jednonásobný syntetický nátěr tesařských konstrukcí, dřevěných podlah 2. a 3. N. P.</t>
  </si>
  <si>
    <t>442</t>
  </si>
  <si>
    <t>783217101</t>
  </si>
  <si>
    <t>Krycí jednonásobný syntetický nátěr tesařských konstrukcí, podhled střecy a podlahy</t>
  </si>
  <si>
    <t>444</t>
  </si>
  <si>
    <t>331</t>
  </si>
  <si>
    <t>783267101</t>
  </si>
  <si>
    <t>Krycí jednonásobný olejový nátěr tesařských konstrukcí, hrázdění na čelní a bočních stěnách</t>
  </si>
  <si>
    <t>446</t>
  </si>
  <si>
    <t>784</t>
  </si>
  <si>
    <t xml:space="preserve">Dokončovací práce - malby a tapety   </t>
  </si>
  <si>
    <t>784111011</t>
  </si>
  <si>
    <t xml:space="preserve">Obroušení podkladu omítnutého v místnostech výšky do 3,80 m, vnitřní omítky  1. , 2. a 3, N. p.</t>
  </si>
  <si>
    <t>448</t>
  </si>
  <si>
    <t>333</t>
  </si>
  <si>
    <t>784181011</t>
  </si>
  <si>
    <t>Dvojnásobné pačokování v místnostech výšky do 3,80 m</t>
  </si>
  <si>
    <t>450</t>
  </si>
  <si>
    <t>784211101</t>
  </si>
  <si>
    <t>Dvojnásobné bílé malby vápenné s přídáním fermežev místnostech výšky do 3,80 m</t>
  </si>
  <si>
    <t>452</t>
  </si>
  <si>
    <t>335</t>
  </si>
  <si>
    <t>784312025</t>
  </si>
  <si>
    <t xml:space="preserve">Dvojnásobné bílé vápenné malby s přísadou fermeže na fasádě 1. N. P. a 2. N. P.  výšky přes 5,00 m</t>
  </si>
  <si>
    <t>454</t>
  </si>
  <si>
    <t>VRN</t>
  </si>
  <si>
    <t xml:space="preserve">Vedlejší rozpočtové náklady   </t>
  </si>
  <si>
    <t>VRN1</t>
  </si>
  <si>
    <t xml:space="preserve">Průzkumné, geodetické a projektové práce   </t>
  </si>
  <si>
    <t>337</t>
  </si>
  <si>
    <t>013254000</t>
  </si>
  <si>
    <t>Dokumentace skutečného provedení stavby</t>
  </si>
  <si>
    <t>kpl</t>
  </si>
  <si>
    <t>1024</t>
  </si>
  <si>
    <t>-862245512</t>
  </si>
  <si>
    <t>338</t>
  </si>
  <si>
    <t>013294000</t>
  </si>
  <si>
    <t>Ostatní dokumentace</t>
  </si>
  <si>
    <t>…</t>
  </si>
  <si>
    <t>-1554080206</t>
  </si>
  <si>
    <t>Mykologický průzkum</t>
  </si>
  <si>
    <t>VRN3</t>
  </si>
  <si>
    <t>Zařízení staveniště</t>
  </si>
  <si>
    <t>339</t>
  </si>
  <si>
    <t>032103000</t>
  </si>
  <si>
    <t>Náklady na stavební buňky</t>
  </si>
  <si>
    <t>492801971</t>
  </si>
  <si>
    <t>340</t>
  </si>
  <si>
    <t>032903000</t>
  </si>
  <si>
    <t>Náklady na provoz a údržbu vybavení staveniště</t>
  </si>
  <si>
    <t>-650086815</t>
  </si>
  <si>
    <t>341</t>
  </si>
  <si>
    <t>039103000</t>
  </si>
  <si>
    <t>Rozebrání, bourání a odvoz zařízení staveniště</t>
  </si>
  <si>
    <t>847146222</t>
  </si>
  <si>
    <t>VRN4</t>
  </si>
  <si>
    <t>Inženýrská činnost</t>
  </si>
  <si>
    <t>342</t>
  </si>
  <si>
    <t>045303000</t>
  </si>
  <si>
    <t>Koordinační činnost</t>
  </si>
  <si>
    <t>%</t>
  </si>
  <si>
    <t>592782387</t>
  </si>
  <si>
    <t>VRN9</t>
  </si>
  <si>
    <t>Ostatní náklady</t>
  </si>
  <si>
    <t>343</t>
  </si>
  <si>
    <t>091404000</t>
  </si>
  <si>
    <t>Práce na památkovém objektu</t>
  </si>
  <si>
    <t>563254025</t>
  </si>
  <si>
    <t>Objekt0 (1) - Elektroinstalace</t>
  </si>
  <si>
    <t>D1 - NN rozváděče</t>
  </si>
  <si>
    <t xml:space="preserve">    D2 - Rozváděče NN</t>
  </si>
  <si>
    <t>D3 - Elektroinstalace - osvětlení, zásuvky, TZB</t>
  </si>
  <si>
    <t>D4 - Ochrana před bleskem-jímací soustava, zemnící soustava</t>
  </si>
  <si>
    <t xml:space="preserve">    D5 - Ochrana před bleskem - jímací soustava</t>
  </si>
  <si>
    <t xml:space="preserve">    D6 - Zemnící soustava</t>
  </si>
  <si>
    <t>D7 - Ostatní</t>
  </si>
  <si>
    <t>D8 - Ostatní náklady</t>
  </si>
  <si>
    <t>D1</t>
  </si>
  <si>
    <t>NN rozváděče</t>
  </si>
  <si>
    <t>D2</t>
  </si>
  <si>
    <t>Rozváděče NN</t>
  </si>
  <si>
    <t>Pol1</t>
  </si>
  <si>
    <t xml:space="preserve">Sestava rozváděče RE vybavení a provedení dle projektové dokumentace  D.1.4d-04 Prehledove_schema_napajeni.dwg</t>
  </si>
  <si>
    <t>ks</t>
  </si>
  <si>
    <t>Pol2</t>
  </si>
  <si>
    <t xml:space="preserve">Sestava rozváděče RH oceloplechový skříňový, krytí  IP40/IP20, 1x pole jednostranné, dělené, 1100x550x165mm (14x12 modulů, 2 pole) napěťová soustava: 3+NPE AC 50Hz 400/230V TN-S jmenovité izolační napětí:               Ui=1000V AC jmenovitý proud přípojni</t>
  </si>
  <si>
    <t>Pol3</t>
  </si>
  <si>
    <t xml:space="preserve">Sestava rozváděče RP rozvaděč pod omítku s funkční schopností při požáru, požární odolnost: EI 30 DP1-S(a)/ S(200), krytí  IP40/IP20, 1x pole jednostranné, 460x435x247mm, 26 modulů napěťová soustava: 3+NPE AC 50Hz 400/230V TN-S jmenovité izolační napětí: </t>
  </si>
  <si>
    <t>D3</t>
  </si>
  <si>
    <t>Elektroinstalace - osvětlení, zásuvky, TZB</t>
  </si>
  <si>
    <t>Pol4</t>
  </si>
  <si>
    <t>Zásuvka 1f, 16A, montáž pod omítku, vč. rámečku, retro keramická (K)</t>
  </si>
  <si>
    <t>Pol5</t>
  </si>
  <si>
    <t>Zásuvka 1f, 16A, montáž na stěnu, vč. nehořlavé podložky, retro keramická (K)</t>
  </si>
  <si>
    <t>Pol6</t>
  </si>
  <si>
    <t>Zásuvka 1f, 16A, montáž na stěnu, vč. rámečku, retro bakelitová (B)</t>
  </si>
  <si>
    <t>Pol7</t>
  </si>
  <si>
    <t>Zásuvka 1f, 16A, montáž pod omítku, vč. rámečku, retro plastová (P)</t>
  </si>
  <si>
    <t>Pol8</t>
  </si>
  <si>
    <t>Svítidlo do vnitřních prostor dle výběru investora (počet pouze orientační, konečný počet dle požadavku investora)</t>
  </si>
  <si>
    <t>Pol9</t>
  </si>
  <si>
    <t>Nehořlavá podložka pod svítidlo</t>
  </si>
  <si>
    <t>Pol10</t>
  </si>
  <si>
    <t>Svítidlo LED do venkovních prostor s PIR čidlem, 4,5W, IP44</t>
  </si>
  <si>
    <t>Pol11</t>
  </si>
  <si>
    <t>Pohybové čidlo, stropní, spínání žárovek i LED</t>
  </si>
  <si>
    <t>Pol12</t>
  </si>
  <si>
    <t xml:space="preserve">Vypínač pod omítku, 10A, jednopólový, řazení 1,  vč. rámečku, retro keramický (K)</t>
  </si>
  <si>
    <t>Pol13</t>
  </si>
  <si>
    <t>Vypínač na stěnu, 10A, jednopólový, řazení 1, vč. nehořlavé podložky, retro keramický (K)</t>
  </si>
  <si>
    <t>Pol14</t>
  </si>
  <si>
    <t>Vypínač na stěnu, 10A, jednopólový, řazení 1, vč. rámečku, retro bakelitový (B)</t>
  </si>
  <si>
    <t>Pol15</t>
  </si>
  <si>
    <t>Vypínač pod omítku, 10A, jednopólový, řazení 1, vč. rámečku, retro plastový (P)</t>
  </si>
  <si>
    <t>Pol16</t>
  </si>
  <si>
    <t>Vypínač pod omítku, 10A, střídavý, řazení 6, vč. rámečku, retro keramický (K)</t>
  </si>
  <si>
    <t>Pol17</t>
  </si>
  <si>
    <t>Vypínač na stěnu, 10A, střídavý, řazení 6, vč. rámečku, retro bakelitový (B)</t>
  </si>
  <si>
    <t>Pol18</t>
  </si>
  <si>
    <t>Vypínač pod omítku, 10A, střídavý, řazení 6, vč. rámečku, retro plastový (P)</t>
  </si>
  <si>
    <t>Pol19</t>
  </si>
  <si>
    <t>Krabice přístrojová pod omítku, pro třídu reakce na oheň A1 - F</t>
  </si>
  <si>
    <t>Pol20</t>
  </si>
  <si>
    <t>Autonomní hlásič kouře (s bateriií)</t>
  </si>
  <si>
    <t>Pol21</t>
  </si>
  <si>
    <t>Odtahový ventilátor na WC s časovým doběhem</t>
  </si>
  <si>
    <t>Pol22</t>
  </si>
  <si>
    <t>Kabel Cu, -O 3x1,5, včetně zakončení</t>
  </si>
  <si>
    <t>Pol23</t>
  </si>
  <si>
    <t>Kabel Cu, -J 3x1,5, včetně zakončení</t>
  </si>
  <si>
    <t>Pol24</t>
  </si>
  <si>
    <t>Kabel Cu, -J 3x2,5, včetně zakončení</t>
  </si>
  <si>
    <t>Pol25</t>
  </si>
  <si>
    <t>Kabel Cu, -J 5x2,5, včetně zakončení</t>
  </si>
  <si>
    <t>Pol26</t>
  </si>
  <si>
    <t>Kabel Cu, -J 5x10, včetně zakončení</t>
  </si>
  <si>
    <t>Pol27</t>
  </si>
  <si>
    <t>Kabel Cu, -J 5x16, včetně zakončení</t>
  </si>
  <si>
    <t>Pol28</t>
  </si>
  <si>
    <t>Kabel Cu, B2CaS1d0, -O 3x1,5, včetně zakončení</t>
  </si>
  <si>
    <t>Pol29</t>
  </si>
  <si>
    <t>Kabel Cu, B2CaS1d0, -J 3x1,5, včetně zakončení</t>
  </si>
  <si>
    <t>Pol30</t>
  </si>
  <si>
    <t>Kabel Cu, B2CaS1d0, -J 3x2,5, včetně zakončení</t>
  </si>
  <si>
    <t>Pol31</t>
  </si>
  <si>
    <t>Kabel Cu, B2CaS1d0, -J 5x2,5, včetně zakončení</t>
  </si>
  <si>
    <t>Pol32</t>
  </si>
  <si>
    <t>Kabel Cu, B2CaS1d0, -J 5x6, včetně zakončení</t>
  </si>
  <si>
    <t>Pol33</t>
  </si>
  <si>
    <t>Kabelová chránička ohebná dvouplášťová DN75</t>
  </si>
  <si>
    <t>Pol34</t>
  </si>
  <si>
    <t>Kabelový výkop hloubka 700mm, šířka 300mm, zasypání a zhutnění</t>
  </si>
  <si>
    <t>D4</t>
  </si>
  <si>
    <t>Ochrana před bleskem-jímací soustava, zemnící soustava</t>
  </si>
  <si>
    <t>D5</t>
  </si>
  <si>
    <t>Ochrana před bleskem - jímací soustava</t>
  </si>
  <si>
    <t>Pol35</t>
  </si>
  <si>
    <t>Pomocný jímač, drát AlMgSi 8mm polotvrdý</t>
  </si>
  <si>
    <t>Pol36</t>
  </si>
  <si>
    <t>Svorka univerzální nerez</t>
  </si>
  <si>
    <t>Pol37</t>
  </si>
  <si>
    <t>Jímací vedení, drát AlMgSi 8mm měkký</t>
  </si>
  <si>
    <t>Pol38</t>
  </si>
  <si>
    <t>Podpěra vedení na hřebenáče</t>
  </si>
  <si>
    <t>Pol39</t>
  </si>
  <si>
    <t>Podpěra vedení pod eternit</t>
  </si>
  <si>
    <t>Pol40</t>
  </si>
  <si>
    <t>Podpěra vedení do zdiva</t>
  </si>
  <si>
    <t>Pol41</t>
  </si>
  <si>
    <t>Štítek označení svodu č. 1, 2, 3, 4, 5</t>
  </si>
  <si>
    <t>Pol42</t>
  </si>
  <si>
    <t>Zaváděcí tyč, Ø 18mm, 2m</t>
  </si>
  <si>
    <t>Pol43</t>
  </si>
  <si>
    <t>Ochranný úhelník</t>
  </si>
  <si>
    <t>Pol44</t>
  </si>
  <si>
    <t>Svorka k zemnící tyči</t>
  </si>
  <si>
    <t>Pol45</t>
  </si>
  <si>
    <t>Antikorozní páska</t>
  </si>
  <si>
    <t>Pol46</t>
  </si>
  <si>
    <t>Svorka zkušební</t>
  </si>
  <si>
    <t>Pol47</t>
  </si>
  <si>
    <t>Zemnící drát FeZn 10mm</t>
  </si>
  <si>
    <t>Pol48</t>
  </si>
  <si>
    <t>Svorka páska-drát</t>
  </si>
  <si>
    <t>D6</t>
  </si>
  <si>
    <t>Zemnící soustava</t>
  </si>
  <si>
    <t>Pol49</t>
  </si>
  <si>
    <t>Výkopové práce pro zemnící soustavu včetně hutnění a záhozu</t>
  </si>
  <si>
    <t>Pol50</t>
  </si>
  <si>
    <t>Svorkovnice ekvipotenciální</t>
  </si>
  <si>
    <t>Pol51</t>
  </si>
  <si>
    <t>Uzemňovací vodič 16mm2</t>
  </si>
  <si>
    <t>D7</t>
  </si>
  <si>
    <t>Ostatní</t>
  </si>
  <si>
    <t>Pol52</t>
  </si>
  <si>
    <t>Dokumentace realizační</t>
  </si>
  <si>
    <t>Pol53</t>
  </si>
  <si>
    <t>Dokumentace skutečného stavu</t>
  </si>
  <si>
    <t>Pol54</t>
  </si>
  <si>
    <t>Průvodní dokumentace</t>
  </si>
  <si>
    <t>Pol55</t>
  </si>
  <si>
    <t>Revize, funkční zkoušky, uvedení do provozu</t>
  </si>
  <si>
    <t>D8</t>
  </si>
  <si>
    <t>Pol56</t>
  </si>
  <si>
    <t>Jiné materiály, montáž, atd., neuvedené výše, ale které je nutné zahrnout do celkového rozsahu prací podle výkresů a praxe dodavatele. Prosím, uveďte podrobný technický popis a cenovou kalkulaci.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</si>
</sst>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6" borderId="22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6" borderId="22" xfId="0" applyFont="1" applyFill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21</v>
      </c>
      <c r="AK11" s="32" t="s">
        <v>26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27</v>
      </c>
      <c r="AK13" s="32" t="s">
        <v>25</v>
      </c>
      <c r="AN13" s="34" t="s">
        <v>28</v>
      </c>
      <c r="AR13" s="22"/>
      <c r="BE13" s="31"/>
      <c r="BS13" s="19" t="s">
        <v>6</v>
      </c>
    </row>
    <row r="14">
      <c r="B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N14" s="34" t="s">
        <v>28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29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21</v>
      </c>
      <c r="AK17" s="32" t="s">
        <v>26</v>
      </c>
      <c r="AN17" s="27" t="s">
        <v>1</v>
      </c>
      <c r="AR17" s="22"/>
      <c r="BE17" s="31"/>
      <c r="BS17" s="19" t="s">
        <v>3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30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21</v>
      </c>
      <c r="AK20" s="32" t="s">
        <v>26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32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37</v>
      </c>
      <c r="E29" s="3"/>
      <c r="F29" s="32" t="s">
        <v>38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39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40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41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42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47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48</v>
      </c>
      <c r="AI60" s="41"/>
      <c r="AJ60" s="41"/>
      <c r="AK60" s="41"/>
      <c r="AL60" s="41"/>
      <c r="AM60" s="58" t="s">
        <v>49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51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48</v>
      </c>
      <c r="AI75" s="41"/>
      <c r="AJ75" s="41"/>
      <c r="AK75" s="41"/>
      <c r="AL75" s="41"/>
      <c r="AM75" s="58" t="s">
        <v>49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IMPORT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Rozpočet-Radenov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10. 5. 2023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29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53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27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30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54</v>
      </c>
      <c r="D92" s="80"/>
      <c r="E92" s="80"/>
      <c r="F92" s="80"/>
      <c r="G92" s="80"/>
      <c r="H92" s="81"/>
      <c r="I92" s="82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56</v>
      </c>
      <c r="AH92" s="80"/>
      <c r="AI92" s="80"/>
      <c r="AJ92" s="80"/>
      <c r="AK92" s="80"/>
      <c r="AL92" s="80"/>
      <c r="AM92" s="80"/>
      <c r="AN92" s="82" t="s">
        <v>57</v>
      </c>
      <c r="AO92" s="80"/>
      <c r="AP92" s="84"/>
      <c r="AQ92" s="85" t="s">
        <v>58</v>
      </c>
      <c r="AR92" s="39"/>
      <c r="AS92" s="86" t="s">
        <v>59</v>
      </c>
      <c r="AT92" s="87" t="s">
        <v>60</v>
      </c>
      <c r="AU92" s="87" t="s">
        <v>61</v>
      </c>
      <c r="AV92" s="87" t="s">
        <v>62</v>
      </c>
      <c r="AW92" s="87" t="s">
        <v>63</v>
      </c>
      <c r="AX92" s="87" t="s">
        <v>64</v>
      </c>
      <c r="AY92" s="87" t="s">
        <v>65</v>
      </c>
      <c r="AZ92" s="87" t="s">
        <v>66</v>
      </c>
      <c r="BA92" s="87" t="s">
        <v>67</v>
      </c>
      <c r="BB92" s="87" t="s">
        <v>68</v>
      </c>
      <c r="BC92" s="87" t="s">
        <v>69</v>
      </c>
      <c r="BD92" s="88" t="s">
        <v>70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71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ROUND(SUM(AG95:AG96),2)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ROUND(SUM(AS95:AS96),2)</f>
        <v>0</v>
      </c>
      <c r="AT94" s="99">
        <f>ROUND(SUM(AV94:AW94),2)</f>
        <v>0</v>
      </c>
      <c r="AU94" s="100">
        <f>ROUND(SUM(AU95:AU96),5)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ROUND(SUM(AZ95:AZ96),2)</f>
        <v>0</v>
      </c>
      <c r="BA94" s="99">
        <f>ROUND(SUM(BA95:BA96),2)</f>
        <v>0</v>
      </c>
      <c r="BB94" s="99">
        <f>ROUND(SUM(BB95:BB96),2)</f>
        <v>0</v>
      </c>
      <c r="BC94" s="99">
        <f>ROUND(SUM(BC95:BC96),2)</f>
        <v>0</v>
      </c>
      <c r="BD94" s="101">
        <f>ROUND(SUM(BD95:BD96),2)</f>
        <v>0</v>
      </c>
      <c r="BE94" s="6"/>
      <c r="BS94" s="102" t="s">
        <v>72</v>
      </c>
      <c r="BT94" s="102" t="s">
        <v>73</v>
      </c>
      <c r="BU94" s="103" t="s">
        <v>74</v>
      </c>
      <c r="BV94" s="102" t="s">
        <v>14</v>
      </c>
      <c r="BW94" s="102" t="s">
        <v>4</v>
      </c>
      <c r="BX94" s="102" t="s">
        <v>75</v>
      </c>
      <c r="CL94" s="102" t="s">
        <v>1</v>
      </c>
    </row>
    <row r="95" s="7" customFormat="1" ht="16.5" customHeight="1">
      <c r="A95" s="104" t="s">
        <v>76</v>
      </c>
      <c r="B95" s="105"/>
      <c r="C95" s="106"/>
      <c r="D95" s="107" t="s">
        <v>77</v>
      </c>
      <c r="E95" s="107"/>
      <c r="F95" s="107"/>
      <c r="G95" s="107"/>
      <c r="H95" s="107"/>
      <c r="I95" s="108"/>
      <c r="J95" s="107" t="s">
        <v>78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'Objekt0 - Stavební úpravy...'!J30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79</v>
      </c>
      <c r="AR95" s="105"/>
      <c r="AS95" s="111">
        <v>0</v>
      </c>
      <c r="AT95" s="112">
        <f>ROUND(SUM(AV95:AW95),2)</f>
        <v>0</v>
      </c>
      <c r="AU95" s="113">
        <f>'Objekt0 - Stavební úpravy...'!P153</f>
        <v>0</v>
      </c>
      <c r="AV95" s="112">
        <f>'Objekt0 - Stavební úpravy...'!J33</f>
        <v>0</v>
      </c>
      <c r="AW95" s="112">
        <f>'Objekt0 - Stavební úpravy...'!J34</f>
        <v>0</v>
      </c>
      <c r="AX95" s="112">
        <f>'Objekt0 - Stavební úpravy...'!J35</f>
        <v>0</v>
      </c>
      <c r="AY95" s="112">
        <f>'Objekt0 - Stavební úpravy...'!J36</f>
        <v>0</v>
      </c>
      <c r="AZ95" s="112">
        <f>'Objekt0 - Stavební úpravy...'!F33</f>
        <v>0</v>
      </c>
      <c r="BA95" s="112">
        <f>'Objekt0 - Stavební úpravy...'!F34</f>
        <v>0</v>
      </c>
      <c r="BB95" s="112">
        <f>'Objekt0 - Stavební úpravy...'!F35</f>
        <v>0</v>
      </c>
      <c r="BC95" s="112">
        <f>'Objekt0 - Stavební úpravy...'!F36</f>
        <v>0</v>
      </c>
      <c r="BD95" s="114">
        <f>'Objekt0 - Stavební úpravy...'!F37</f>
        <v>0</v>
      </c>
      <c r="BE95" s="7"/>
      <c r="BT95" s="115" t="s">
        <v>80</v>
      </c>
      <c r="BV95" s="115" t="s">
        <v>14</v>
      </c>
      <c r="BW95" s="115" t="s">
        <v>81</v>
      </c>
      <c r="BX95" s="115" t="s">
        <v>4</v>
      </c>
      <c r="CL95" s="115" t="s">
        <v>1</v>
      </c>
      <c r="CM95" s="115" t="s">
        <v>82</v>
      </c>
    </row>
    <row r="96" s="7" customFormat="1" ht="24.75" customHeight="1">
      <c r="A96" s="104" t="s">
        <v>76</v>
      </c>
      <c r="B96" s="105"/>
      <c r="C96" s="106"/>
      <c r="D96" s="107" t="s">
        <v>83</v>
      </c>
      <c r="E96" s="107"/>
      <c r="F96" s="107"/>
      <c r="G96" s="107"/>
      <c r="H96" s="107"/>
      <c r="I96" s="108"/>
      <c r="J96" s="107" t="s">
        <v>84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'Objekt0 (1) - Elektroinst...'!J30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79</v>
      </c>
      <c r="AR96" s="105"/>
      <c r="AS96" s="116">
        <v>0</v>
      </c>
      <c r="AT96" s="117">
        <f>ROUND(SUM(AV96:AW96),2)</f>
        <v>0</v>
      </c>
      <c r="AU96" s="118">
        <f>'Objekt0 (1) - Elektroinst...'!P124</f>
        <v>0</v>
      </c>
      <c r="AV96" s="117">
        <f>'Objekt0 (1) - Elektroinst...'!J33</f>
        <v>0</v>
      </c>
      <c r="AW96" s="117">
        <f>'Objekt0 (1) - Elektroinst...'!J34</f>
        <v>0</v>
      </c>
      <c r="AX96" s="117">
        <f>'Objekt0 (1) - Elektroinst...'!J35</f>
        <v>0</v>
      </c>
      <c r="AY96" s="117">
        <f>'Objekt0 (1) - Elektroinst...'!J36</f>
        <v>0</v>
      </c>
      <c r="AZ96" s="117">
        <f>'Objekt0 (1) - Elektroinst...'!F33</f>
        <v>0</v>
      </c>
      <c r="BA96" s="117">
        <f>'Objekt0 (1) - Elektroinst...'!F34</f>
        <v>0</v>
      </c>
      <c r="BB96" s="117">
        <f>'Objekt0 (1) - Elektroinst...'!F35</f>
        <v>0</v>
      </c>
      <c r="BC96" s="117">
        <f>'Objekt0 (1) - Elektroinst...'!F36</f>
        <v>0</v>
      </c>
      <c r="BD96" s="119">
        <f>'Objekt0 (1) - Elektroinst...'!F37</f>
        <v>0</v>
      </c>
      <c r="BE96" s="7"/>
      <c r="BT96" s="115" t="s">
        <v>80</v>
      </c>
      <c r="BV96" s="115" t="s">
        <v>14</v>
      </c>
      <c r="BW96" s="115" t="s">
        <v>85</v>
      </c>
      <c r="BX96" s="115" t="s">
        <v>4</v>
      </c>
      <c r="CL96" s="115" t="s">
        <v>1</v>
      </c>
      <c r="CM96" s="115" t="s">
        <v>82</v>
      </c>
    </row>
    <row r="97" s="2" customFormat="1" ht="30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Objekt0 - Stavební úpravy...'!C2" display="/"/>
    <hyperlink ref="A96" location="'Objekt0 (1) - Elektroin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hidden="1" s="1" customFormat="1" ht="24.96" customHeight="1">
      <c r="B4" s="22"/>
      <c r="D4" s="23" t="s">
        <v>86</v>
      </c>
      <c r="L4" s="22"/>
      <c r="M4" s="120" t="s">
        <v>10</v>
      </c>
      <c r="AT4" s="19" t="s">
        <v>3</v>
      </c>
    </row>
    <row r="5" hidden="1" s="1" customFormat="1" ht="6.96" customHeight="1">
      <c r="B5" s="22"/>
      <c r="L5" s="22"/>
    </row>
    <row r="6" hidden="1" s="1" customFormat="1" ht="12" customHeight="1">
      <c r="B6" s="22"/>
      <c r="D6" s="32" t="s">
        <v>16</v>
      </c>
      <c r="L6" s="22"/>
    </row>
    <row r="7" hidden="1" s="1" customFormat="1" ht="16.5" customHeight="1">
      <c r="B7" s="22"/>
      <c r="E7" s="121" t="str">
        <f>'Rekapitulace stavby'!K6</f>
        <v>Rozpočet-Radenov</v>
      </c>
      <c r="F7" s="32"/>
      <c r="G7" s="32"/>
      <c r="H7" s="32"/>
      <c r="L7" s="22"/>
    </row>
    <row r="8" hidden="1" s="2" customFormat="1" ht="12" customHeight="1">
      <c r="A8" s="38"/>
      <c r="B8" s="39"/>
      <c r="C8" s="38"/>
      <c r="D8" s="32" t="s">
        <v>87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39"/>
      <c r="C9" s="38"/>
      <c r="D9" s="38"/>
      <c r="E9" s="67" t="s">
        <v>88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10. 5. 2023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39"/>
      <c r="C23" s="38"/>
      <c r="D23" s="32" t="s">
        <v>30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hidden="1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ROUND(J153,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ROUND((SUM(BE153:BE656)),  2)</f>
        <v>0</v>
      </c>
      <c r="G33" s="38"/>
      <c r="H33" s="38"/>
      <c r="I33" s="128">
        <v>0.20999999999999999</v>
      </c>
      <c r="J33" s="127">
        <f>ROUND(((SUM(BE153:BE656))*I33),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39</v>
      </c>
      <c r="F34" s="127">
        <f>ROUND((SUM(BF153:BF656)),  2)</f>
        <v>0</v>
      </c>
      <c r="G34" s="38"/>
      <c r="H34" s="38"/>
      <c r="I34" s="128">
        <v>0.14999999999999999</v>
      </c>
      <c r="J34" s="127">
        <f>ROUND(((SUM(BF153:BF656))*I34),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ROUND((SUM(BG153:BG656)),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ROUND((SUM(BH153:BH656)),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ROUND((SUM(BI153:BI656)),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2"/>
      <c r="L41" s="22"/>
    </row>
    <row r="42" hidden="1" s="1" customFormat="1" ht="14.4" customHeight="1">
      <c r="B42" s="22"/>
      <c r="L42" s="22"/>
    </row>
    <row r="43" hidden="1" s="1" customFormat="1" ht="14.4" customHeight="1">
      <c r="B43" s="22"/>
      <c r="L43" s="22"/>
    </row>
    <row r="44" hidden="1" s="1" customFormat="1" ht="14.4" customHeight="1">
      <c r="B44" s="22"/>
      <c r="L44" s="22"/>
    </row>
    <row r="45" hidden="1" s="1" customFormat="1" ht="14.4" customHeight="1">
      <c r="B45" s="22"/>
      <c r="L45" s="22"/>
    </row>
    <row r="46" hidden="1" s="1" customFormat="1" ht="14.4" customHeight="1">
      <c r="B46" s="22"/>
      <c r="L46" s="22"/>
    </row>
    <row r="47" hidden="1" s="1" customFormat="1" ht="14.4" customHeight="1">
      <c r="B47" s="22"/>
      <c r="L47" s="22"/>
    </row>
    <row r="48" hidden="1" s="1" customFormat="1" ht="14.4" customHeight="1">
      <c r="B48" s="22"/>
      <c r="L48" s="22"/>
    </row>
    <row r="49" hidden="1" s="1" customFormat="1" ht="14.4" customHeight="1">
      <c r="B49" s="22"/>
      <c r="L49" s="22"/>
    </row>
    <row r="50" hidden="1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21" t="str">
        <f>E7</f>
        <v>Rozpočet-Radenov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38"/>
      <c r="D87" s="38"/>
      <c r="E87" s="67" t="str">
        <f>E9</f>
        <v>Objekt0 - Stavební úpravy a obnova objekt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10. 5. 2023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30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37" t="s">
        <v>90</v>
      </c>
      <c r="D94" s="129"/>
      <c r="E94" s="129"/>
      <c r="F94" s="129"/>
      <c r="G94" s="129"/>
      <c r="H94" s="129"/>
      <c r="I94" s="129"/>
      <c r="J94" s="138" t="s">
        <v>91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39" t="s">
        <v>92</v>
      </c>
      <c r="D96" s="38"/>
      <c r="E96" s="38"/>
      <c r="F96" s="38"/>
      <c r="G96" s="38"/>
      <c r="H96" s="38"/>
      <c r="I96" s="38"/>
      <c r="J96" s="96">
        <f>J153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93</v>
      </c>
    </row>
    <row r="97" hidden="1" s="9" customFormat="1" ht="24.96" customHeight="1">
      <c r="A97" s="9"/>
      <c r="B97" s="140"/>
      <c r="C97" s="9"/>
      <c r="D97" s="141" t="s">
        <v>94</v>
      </c>
      <c r="E97" s="142"/>
      <c r="F97" s="142"/>
      <c r="G97" s="142"/>
      <c r="H97" s="142"/>
      <c r="I97" s="142"/>
      <c r="J97" s="143">
        <f>J154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4"/>
      <c r="C98" s="10"/>
      <c r="D98" s="145" t="s">
        <v>95</v>
      </c>
      <c r="E98" s="146"/>
      <c r="F98" s="146"/>
      <c r="G98" s="146"/>
      <c r="H98" s="146"/>
      <c r="I98" s="146"/>
      <c r="J98" s="147">
        <f>J155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4"/>
      <c r="C99" s="10"/>
      <c r="D99" s="145" t="s">
        <v>96</v>
      </c>
      <c r="E99" s="146"/>
      <c r="F99" s="146"/>
      <c r="G99" s="146"/>
      <c r="H99" s="146"/>
      <c r="I99" s="146"/>
      <c r="J99" s="147">
        <f>J161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4"/>
      <c r="C100" s="10"/>
      <c r="D100" s="145" t="s">
        <v>97</v>
      </c>
      <c r="E100" s="146"/>
      <c r="F100" s="146"/>
      <c r="G100" s="146"/>
      <c r="H100" s="146"/>
      <c r="I100" s="146"/>
      <c r="J100" s="147">
        <f>J163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4"/>
      <c r="C101" s="10"/>
      <c r="D101" s="145" t="s">
        <v>98</v>
      </c>
      <c r="E101" s="146"/>
      <c r="F101" s="146"/>
      <c r="G101" s="146"/>
      <c r="H101" s="146"/>
      <c r="I101" s="146"/>
      <c r="J101" s="147">
        <f>J189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4"/>
      <c r="C102" s="10"/>
      <c r="D102" s="145" t="s">
        <v>99</v>
      </c>
      <c r="E102" s="146"/>
      <c r="F102" s="146"/>
      <c r="G102" s="146"/>
      <c r="H102" s="146"/>
      <c r="I102" s="146"/>
      <c r="J102" s="147">
        <f>J193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4"/>
      <c r="C103" s="10"/>
      <c r="D103" s="145" t="s">
        <v>100</v>
      </c>
      <c r="E103" s="146"/>
      <c r="F103" s="146"/>
      <c r="G103" s="146"/>
      <c r="H103" s="146"/>
      <c r="I103" s="146"/>
      <c r="J103" s="147">
        <f>J210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4"/>
      <c r="C104" s="10"/>
      <c r="D104" s="145" t="s">
        <v>101</v>
      </c>
      <c r="E104" s="146"/>
      <c r="F104" s="146"/>
      <c r="G104" s="146"/>
      <c r="H104" s="146"/>
      <c r="I104" s="146"/>
      <c r="J104" s="147">
        <f>J224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40"/>
      <c r="C105" s="9"/>
      <c r="D105" s="141" t="s">
        <v>102</v>
      </c>
      <c r="E105" s="142"/>
      <c r="F105" s="142"/>
      <c r="G105" s="142"/>
      <c r="H105" s="142"/>
      <c r="I105" s="142"/>
      <c r="J105" s="143">
        <f>J226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4"/>
      <c r="C106" s="10"/>
      <c r="D106" s="145" t="s">
        <v>103</v>
      </c>
      <c r="E106" s="146"/>
      <c r="F106" s="146"/>
      <c r="G106" s="146"/>
      <c r="H106" s="146"/>
      <c r="I106" s="146"/>
      <c r="J106" s="147">
        <f>J227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4"/>
      <c r="C107" s="10"/>
      <c r="D107" s="145" t="s">
        <v>104</v>
      </c>
      <c r="E107" s="146"/>
      <c r="F107" s="146"/>
      <c r="G107" s="146"/>
      <c r="H107" s="146"/>
      <c r="I107" s="146"/>
      <c r="J107" s="147">
        <f>J231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44"/>
      <c r="C108" s="10"/>
      <c r="D108" s="145" t="s">
        <v>105</v>
      </c>
      <c r="E108" s="146"/>
      <c r="F108" s="146"/>
      <c r="G108" s="146"/>
      <c r="H108" s="146"/>
      <c r="I108" s="146"/>
      <c r="J108" s="147">
        <f>J235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44"/>
      <c r="C109" s="10"/>
      <c r="D109" s="145" t="s">
        <v>106</v>
      </c>
      <c r="E109" s="146"/>
      <c r="F109" s="146"/>
      <c r="G109" s="146"/>
      <c r="H109" s="146"/>
      <c r="I109" s="146"/>
      <c r="J109" s="147">
        <f>J261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44"/>
      <c r="C110" s="10"/>
      <c r="D110" s="145" t="s">
        <v>107</v>
      </c>
      <c r="E110" s="146"/>
      <c r="F110" s="146"/>
      <c r="G110" s="146"/>
      <c r="H110" s="146"/>
      <c r="I110" s="146"/>
      <c r="J110" s="147">
        <f>J287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44"/>
      <c r="C111" s="10"/>
      <c r="D111" s="145" t="s">
        <v>108</v>
      </c>
      <c r="E111" s="146"/>
      <c r="F111" s="146"/>
      <c r="G111" s="146"/>
      <c r="H111" s="146"/>
      <c r="I111" s="146"/>
      <c r="J111" s="147">
        <f>J300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44"/>
      <c r="C112" s="10"/>
      <c r="D112" s="145" t="s">
        <v>109</v>
      </c>
      <c r="E112" s="146"/>
      <c r="F112" s="146"/>
      <c r="G112" s="146"/>
      <c r="H112" s="146"/>
      <c r="I112" s="146"/>
      <c r="J112" s="147">
        <f>J317</f>
        <v>0</v>
      </c>
      <c r="K112" s="10"/>
      <c r="L112" s="14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44"/>
      <c r="C113" s="10"/>
      <c r="D113" s="145" t="s">
        <v>110</v>
      </c>
      <c r="E113" s="146"/>
      <c r="F113" s="146"/>
      <c r="G113" s="146"/>
      <c r="H113" s="146"/>
      <c r="I113" s="146"/>
      <c r="J113" s="147">
        <f>J319</f>
        <v>0</v>
      </c>
      <c r="K113" s="10"/>
      <c r="L113" s="14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44"/>
      <c r="C114" s="10"/>
      <c r="D114" s="145" t="s">
        <v>111</v>
      </c>
      <c r="E114" s="146"/>
      <c r="F114" s="146"/>
      <c r="G114" s="146"/>
      <c r="H114" s="146"/>
      <c r="I114" s="146"/>
      <c r="J114" s="147">
        <f>J332</f>
        <v>0</v>
      </c>
      <c r="K114" s="10"/>
      <c r="L114" s="14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44"/>
      <c r="C115" s="10"/>
      <c r="D115" s="145" t="s">
        <v>112</v>
      </c>
      <c r="E115" s="146"/>
      <c r="F115" s="146"/>
      <c r="G115" s="146"/>
      <c r="H115" s="146"/>
      <c r="I115" s="146"/>
      <c r="J115" s="147">
        <f>J344</f>
        <v>0</v>
      </c>
      <c r="K115" s="10"/>
      <c r="L115" s="14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44"/>
      <c r="C116" s="10"/>
      <c r="D116" s="145" t="s">
        <v>113</v>
      </c>
      <c r="E116" s="146"/>
      <c r="F116" s="146"/>
      <c r="G116" s="146"/>
      <c r="H116" s="146"/>
      <c r="I116" s="146"/>
      <c r="J116" s="147">
        <f>J363</f>
        <v>0</v>
      </c>
      <c r="K116" s="10"/>
      <c r="L116" s="14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44"/>
      <c r="C117" s="10"/>
      <c r="D117" s="145" t="s">
        <v>114</v>
      </c>
      <c r="E117" s="146"/>
      <c r="F117" s="146"/>
      <c r="G117" s="146"/>
      <c r="H117" s="146"/>
      <c r="I117" s="146"/>
      <c r="J117" s="147">
        <f>J387</f>
        <v>0</v>
      </c>
      <c r="K117" s="10"/>
      <c r="L117" s="14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44"/>
      <c r="C118" s="10"/>
      <c r="D118" s="145" t="s">
        <v>115</v>
      </c>
      <c r="E118" s="146"/>
      <c r="F118" s="146"/>
      <c r="G118" s="146"/>
      <c r="H118" s="146"/>
      <c r="I118" s="146"/>
      <c r="J118" s="147">
        <f>J409</f>
        <v>0</v>
      </c>
      <c r="K118" s="10"/>
      <c r="L118" s="14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44"/>
      <c r="C119" s="10"/>
      <c r="D119" s="145" t="s">
        <v>116</v>
      </c>
      <c r="E119" s="146"/>
      <c r="F119" s="146"/>
      <c r="G119" s="146"/>
      <c r="H119" s="146"/>
      <c r="I119" s="146"/>
      <c r="J119" s="147">
        <f>J427</f>
        <v>0</v>
      </c>
      <c r="K119" s="10"/>
      <c r="L119" s="144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144"/>
      <c r="C120" s="10"/>
      <c r="D120" s="145" t="s">
        <v>117</v>
      </c>
      <c r="E120" s="146"/>
      <c r="F120" s="146"/>
      <c r="G120" s="146"/>
      <c r="H120" s="146"/>
      <c r="I120" s="146"/>
      <c r="J120" s="147">
        <f>J439</f>
        <v>0</v>
      </c>
      <c r="K120" s="10"/>
      <c r="L120" s="14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10" customFormat="1" ht="19.92" customHeight="1">
      <c r="A121" s="10"/>
      <c r="B121" s="144"/>
      <c r="C121" s="10"/>
      <c r="D121" s="145" t="s">
        <v>118</v>
      </c>
      <c r="E121" s="146"/>
      <c r="F121" s="146"/>
      <c r="G121" s="146"/>
      <c r="H121" s="146"/>
      <c r="I121" s="146"/>
      <c r="J121" s="147">
        <f>J456</f>
        <v>0</v>
      </c>
      <c r="K121" s="10"/>
      <c r="L121" s="14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9.92" customHeight="1">
      <c r="A122" s="10"/>
      <c r="B122" s="144"/>
      <c r="C122" s="10"/>
      <c r="D122" s="145" t="s">
        <v>119</v>
      </c>
      <c r="E122" s="146"/>
      <c r="F122" s="146"/>
      <c r="G122" s="146"/>
      <c r="H122" s="146"/>
      <c r="I122" s="146"/>
      <c r="J122" s="147">
        <f>J541</f>
        <v>0</v>
      </c>
      <c r="K122" s="10"/>
      <c r="L122" s="14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144"/>
      <c r="C123" s="10"/>
      <c r="D123" s="145" t="s">
        <v>120</v>
      </c>
      <c r="E123" s="146"/>
      <c r="F123" s="146"/>
      <c r="G123" s="146"/>
      <c r="H123" s="146"/>
      <c r="I123" s="146"/>
      <c r="J123" s="147">
        <f>J545</f>
        <v>0</v>
      </c>
      <c r="K123" s="10"/>
      <c r="L123" s="144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10" customFormat="1" ht="19.92" customHeight="1">
      <c r="A124" s="10"/>
      <c r="B124" s="144"/>
      <c r="C124" s="10"/>
      <c r="D124" s="145" t="s">
        <v>121</v>
      </c>
      <c r="E124" s="146"/>
      <c r="F124" s="146"/>
      <c r="G124" s="146"/>
      <c r="H124" s="146"/>
      <c r="I124" s="146"/>
      <c r="J124" s="147">
        <f>J583</f>
        <v>0</v>
      </c>
      <c r="K124" s="10"/>
      <c r="L124" s="144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hidden="1" s="10" customFormat="1" ht="19.92" customHeight="1">
      <c r="A125" s="10"/>
      <c r="B125" s="144"/>
      <c r="C125" s="10"/>
      <c r="D125" s="145" t="s">
        <v>122</v>
      </c>
      <c r="E125" s="146"/>
      <c r="F125" s="146"/>
      <c r="G125" s="146"/>
      <c r="H125" s="146"/>
      <c r="I125" s="146"/>
      <c r="J125" s="147">
        <f>J610</f>
        <v>0</v>
      </c>
      <c r="K125" s="10"/>
      <c r="L125" s="144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9.92" customHeight="1">
      <c r="A126" s="10"/>
      <c r="B126" s="144"/>
      <c r="C126" s="10"/>
      <c r="D126" s="145" t="s">
        <v>123</v>
      </c>
      <c r="E126" s="146"/>
      <c r="F126" s="146"/>
      <c r="G126" s="146"/>
      <c r="H126" s="146"/>
      <c r="I126" s="146"/>
      <c r="J126" s="147">
        <f>J620</f>
        <v>0</v>
      </c>
      <c r="K126" s="10"/>
      <c r="L126" s="144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10" customFormat="1" ht="19.92" customHeight="1">
      <c r="A127" s="10"/>
      <c r="B127" s="144"/>
      <c r="C127" s="10"/>
      <c r="D127" s="145" t="s">
        <v>124</v>
      </c>
      <c r="E127" s="146"/>
      <c r="F127" s="146"/>
      <c r="G127" s="146"/>
      <c r="H127" s="146"/>
      <c r="I127" s="146"/>
      <c r="J127" s="147">
        <f>J632</f>
        <v>0</v>
      </c>
      <c r="K127" s="10"/>
      <c r="L127" s="144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hidden="1" s="10" customFormat="1" ht="19.92" customHeight="1">
      <c r="A128" s="10"/>
      <c r="B128" s="144"/>
      <c r="C128" s="10"/>
      <c r="D128" s="145" t="s">
        <v>125</v>
      </c>
      <c r="E128" s="146"/>
      <c r="F128" s="146"/>
      <c r="G128" s="146"/>
      <c r="H128" s="146"/>
      <c r="I128" s="146"/>
      <c r="J128" s="147">
        <f>J638</f>
        <v>0</v>
      </c>
      <c r="K128" s="10"/>
      <c r="L128" s="144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hidden="1" s="9" customFormat="1" ht="24.96" customHeight="1">
      <c r="A129" s="9"/>
      <c r="B129" s="140"/>
      <c r="C129" s="9"/>
      <c r="D129" s="141" t="s">
        <v>126</v>
      </c>
      <c r="E129" s="142"/>
      <c r="F129" s="142"/>
      <c r="G129" s="142"/>
      <c r="H129" s="142"/>
      <c r="I129" s="142"/>
      <c r="J129" s="143">
        <f>J643</f>
        <v>0</v>
      </c>
      <c r="K129" s="9"/>
      <c r="L129" s="140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hidden="1" s="10" customFormat="1" ht="19.92" customHeight="1">
      <c r="A130" s="10"/>
      <c r="B130" s="144"/>
      <c r="C130" s="10"/>
      <c r="D130" s="145" t="s">
        <v>127</v>
      </c>
      <c r="E130" s="146"/>
      <c r="F130" s="146"/>
      <c r="G130" s="146"/>
      <c r="H130" s="146"/>
      <c r="I130" s="146"/>
      <c r="J130" s="147">
        <f>J644</f>
        <v>0</v>
      </c>
      <c r="K130" s="10"/>
      <c r="L130" s="144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hidden="1" s="10" customFormat="1" ht="19.92" customHeight="1">
      <c r="A131" s="10"/>
      <c r="B131" s="144"/>
      <c r="C131" s="10"/>
      <c r="D131" s="145" t="s">
        <v>128</v>
      </c>
      <c r="E131" s="146"/>
      <c r="F131" s="146"/>
      <c r="G131" s="146"/>
      <c r="H131" s="146"/>
      <c r="I131" s="146"/>
      <c r="J131" s="147">
        <f>J649</f>
        <v>0</v>
      </c>
      <c r="K131" s="10"/>
      <c r="L131" s="144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hidden="1" s="10" customFormat="1" ht="19.92" customHeight="1">
      <c r="A132" s="10"/>
      <c r="B132" s="144"/>
      <c r="C132" s="10"/>
      <c r="D132" s="145" t="s">
        <v>129</v>
      </c>
      <c r="E132" s="146"/>
      <c r="F132" s="146"/>
      <c r="G132" s="146"/>
      <c r="H132" s="146"/>
      <c r="I132" s="146"/>
      <c r="J132" s="147">
        <f>J653</f>
        <v>0</v>
      </c>
      <c r="K132" s="10"/>
      <c r="L132" s="144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hidden="1" s="10" customFormat="1" ht="19.92" customHeight="1">
      <c r="A133" s="10"/>
      <c r="B133" s="144"/>
      <c r="C133" s="10"/>
      <c r="D133" s="145" t="s">
        <v>130</v>
      </c>
      <c r="E133" s="146"/>
      <c r="F133" s="146"/>
      <c r="G133" s="146"/>
      <c r="H133" s="146"/>
      <c r="I133" s="146"/>
      <c r="J133" s="147">
        <f>J655</f>
        <v>0</v>
      </c>
      <c r="K133" s="10"/>
      <c r="L133" s="144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hidden="1" s="2" customFormat="1" ht="21.84" customHeight="1">
      <c r="A134" s="38"/>
      <c r="B134" s="39"/>
      <c r="C134" s="38"/>
      <c r="D134" s="38"/>
      <c r="E134" s="38"/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hidden="1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hidden="1"/>
    <row r="137" hidden="1"/>
    <row r="138" hidden="1"/>
    <row r="139" s="2" customFormat="1" ht="6.96" customHeight="1">
      <c r="A139" s="38"/>
      <c r="B139" s="62"/>
      <c r="C139" s="63"/>
      <c r="D139" s="63"/>
      <c r="E139" s="63"/>
      <c r="F139" s="63"/>
      <c r="G139" s="63"/>
      <c r="H139" s="63"/>
      <c r="I139" s="63"/>
      <c r="J139" s="63"/>
      <c r="K139" s="63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24.96" customHeight="1">
      <c r="A140" s="38"/>
      <c r="B140" s="39"/>
      <c r="C140" s="23" t="s">
        <v>131</v>
      </c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38"/>
      <c r="D141" s="38"/>
      <c r="E141" s="38"/>
      <c r="F141" s="38"/>
      <c r="G141" s="38"/>
      <c r="H141" s="38"/>
      <c r="I141" s="38"/>
      <c r="J141" s="38"/>
      <c r="K141" s="38"/>
      <c r="L141" s="55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16</v>
      </c>
      <c r="D142" s="38"/>
      <c r="E142" s="38"/>
      <c r="F142" s="38"/>
      <c r="G142" s="38"/>
      <c r="H142" s="38"/>
      <c r="I142" s="38"/>
      <c r="J142" s="38"/>
      <c r="K142" s="38"/>
      <c r="L142" s="55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38"/>
      <c r="D143" s="38"/>
      <c r="E143" s="121" t="str">
        <f>E7</f>
        <v>Rozpočet-Radenov</v>
      </c>
      <c r="F143" s="32"/>
      <c r="G143" s="32"/>
      <c r="H143" s="32"/>
      <c r="I143" s="38"/>
      <c r="J143" s="38"/>
      <c r="K143" s="38"/>
      <c r="L143" s="55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2" customHeight="1">
      <c r="A144" s="38"/>
      <c r="B144" s="39"/>
      <c r="C144" s="32" t="s">
        <v>87</v>
      </c>
      <c r="D144" s="38"/>
      <c r="E144" s="38"/>
      <c r="F144" s="38"/>
      <c r="G144" s="38"/>
      <c r="H144" s="38"/>
      <c r="I144" s="38"/>
      <c r="J144" s="38"/>
      <c r="K144" s="38"/>
      <c r="L144" s="55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6.5" customHeight="1">
      <c r="A145" s="38"/>
      <c r="B145" s="39"/>
      <c r="C145" s="38"/>
      <c r="D145" s="38"/>
      <c r="E145" s="67" t="str">
        <f>E9</f>
        <v>Objekt0 - Stavební úpravy a obnova objekt</v>
      </c>
      <c r="F145" s="38"/>
      <c r="G145" s="38"/>
      <c r="H145" s="38"/>
      <c r="I145" s="38"/>
      <c r="J145" s="38"/>
      <c r="K145" s="38"/>
      <c r="L145" s="55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38"/>
      <c r="D146" s="38"/>
      <c r="E146" s="38"/>
      <c r="F146" s="38"/>
      <c r="G146" s="38"/>
      <c r="H146" s="38"/>
      <c r="I146" s="38"/>
      <c r="J146" s="38"/>
      <c r="K146" s="38"/>
      <c r="L146" s="55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2" customHeight="1">
      <c r="A147" s="38"/>
      <c r="B147" s="39"/>
      <c r="C147" s="32" t="s">
        <v>20</v>
      </c>
      <c r="D147" s="38"/>
      <c r="E147" s="38"/>
      <c r="F147" s="27" t="str">
        <f>F12</f>
        <v xml:space="preserve"> </v>
      </c>
      <c r="G147" s="38"/>
      <c r="H147" s="38"/>
      <c r="I147" s="32" t="s">
        <v>22</v>
      </c>
      <c r="J147" s="69" t="str">
        <f>IF(J12="","",J12)</f>
        <v>10. 5. 2023</v>
      </c>
      <c r="K147" s="38"/>
      <c r="L147" s="55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6.96" customHeight="1">
      <c r="A148" s="38"/>
      <c r="B148" s="39"/>
      <c r="C148" s="38"/>
      <c r="D148" s="38"/>
      <c r="E148" s="38"/>
      <c r="F148" s="38"/>
      <c r="G148" s="38"/>
      <c r="H148" s="38"/>
      <c r="I148" s="38"/>
      <c r="J148" s="38"/>
      <c r="K148" s="38"/>
      <c r="L148" s="55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5.15" customHeight="1">
      <c r="A149" s="38"/>
      <c r="B149" s="39"/>
      <c r="C149" s="32" t="s">
        <v>24</v>
      </c>
      <c r="D149" s="38"/>
      <c r="E149" s="38"/>
      <c r="F149" s="27" t="str">
        <f>E15</f>
        <v xml:space="preserve"> </v>
      </c>
      <c r="G149" s="38"/>
      <c r="H149" s="38"/>
      <c r="I149" s="32" t="s">
        <v>29</v>
      </c>
      <c r="J149" s="36" t="str">
        <f>E21</f>
        <v xml:space="preserve"> </v>
      </c>
      <c r="K149" s="38"/>
      <c r="L149" s="55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2" customFormat="1" ht="15.15" customHeight="1">
      <c r="A150" s="38"/>
      <c r="B150" s="39"/>
      <c r="C150" s="32" t="s">
        <v>27</v>
      </c>
      <c r="D150" s="38"/>
      <c r="E150" s="38"/>
      <c r="F150" s="27" t="str">
        <f>IF(E18="","",E18)</f>
        <v>Vyplň údaj</v>
      </c>
      <c r="G150" s="38"/>
      <c r="H150" s="38"/>
      <c r="I150" s="32" t="s">
        <v>30</v>
      </c>
      <c r="J150" s="36" t="str">
        <f>E24</f>
        <v xml:space="preserve"> </v>
      </c>
      <c r="K150" s="38"/>
      <c r="L150" s="55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  <row r="151" s="2" customFormat="1" ht="10.32" customHeight="1">
      <c r="A151" s="38"/>
      <c r="B151" s="39"/>
      <c r="C151" s="38"/>
      <c r="D151" s="38"/>
      <c r="E151" s="38"/>
      <c r="F151" s="38"/>
      <c r="G151" s="38"/>
      <c r="H151" s="38"/>
      <c r="I151" s="38"/>
      <c r="J151" s="38"/>
      <c r="K151" s="38"/>
      <c r="L151" s="55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  <row r="152" s="11" customFormat="1" ht="29.28" customHeight="1">
      <c r="A152" s="148"/>
      <c r="B152" s="149"/>
      <c r="C152" s="150" t="s">
        <v>132</v>
      </c>
      <c r="D152" s="151" t="s">
        <v>58</v>
      </c>
      <c r="E152" s="151" t="s">
        <v>54</v>
      </c>
      <c r="F152" s="151" t="s">
        <v>55</v>
      </c>
      <c r="G152" s="151" t="s">
        <v>133</v>
      </c>
      <c r="H152" s="151" t="s">
        <v>134</v>
      </c>
      <c r="I152" s="151" t="s">
        <v>135</v>
      </c>
      <c r="J152" s="152" t="s">
        <v>91</v>
      </c>
      <c r="K152" s="153" t="s">
        <v>136</v>
      </c>
      <c r="L152" s="154"/>
      <c r="M152" s="86" t="s">
        <v>1</v>
      </c>
      <c r="N152" s="87" t="s">
        <v>37</v>
      </c>
      <c r="O152" s="87" t="s">
        <v>137</v>
      </c>
      <c r="P152" s="87" t="s">
        <v>138</v>
      </c>
      <c r="Q152" s="87" t="s">
        <v>139</v>
      </c>
      <c r="R152" s="87" t="s">
        <v>140</v>
      </c>
      <c r="S152" s="87" t="s">
        <v>141</v>
      </c>
      <c r="T152" s="88" t="s">
        <v>142</v>
      </c>
      <c r="U152" s="148"/>
      <c r="V152" s="148"/>
      <c r="W152" s="148"/>
      <c r="X152" s="148"/>
      <c r="Y152" s="148"/>
      <c r="Z152" s="148"/>
      <c r="AA152" s="148"/>
      <c r="AB152" s="148"/>
      <c r="AC152" s="148"/>
      <c r="AD152" s="148"/>
      <c r="AE152" s="148"/>
    </row>
    <row r="153" s="2" customFormat="1" ht="22.8" customHeight="1">
      <c r="A153" s="38"/>
      <c r="B153" s="39"/>
      <c r="C153" s="93" t="s">
        <v>143</v>
      </c>
      <c r="D153" s="38"/>
      <c r="E153" s="38"/>
      <c r="F153" s="38"/>
      <c r="G153" s="38"/>
      <c r="H153" s="38"/>
      <c r="I153" s="38"/>
      <c r="J153" s="155">
        <f>BK153</f>
        <v>0</v>
      </c>
      <c r="K153" s="38"/>
      <c r="L153" s="39"/>
      <c r="M153" s="89"/>
      <c r="N153" s="73"/>
      <c r="O153" s="90"/>
      <c r="P153" s="156">
        <f>P154+P226+P643</f>
        <v>0</v>
      </c>
      <c r="Q153" s="90"/>
      <c r="R153" s="156">
        <f>R154+R226+R643</f>
        <v>191.3390604235</v>
      </c>
      <c r="S153" s="90"/>
      <c r="T153" s="157">
        <f>T154+T226+T643</f>
        <v>160.81871760000001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72</v>
      </c>
      <c r="AU153" s="19" t="s">
        <v>93</v>
      </c>
      <c r="BK153" s="158">
        <f>BK154+BK226+BK643</f>
        <v>0</v>
      </c>
    </row>
    <row r="154" s="12" customFormat="1" ht="25.92" customHeight="1">
      <c r="A154" s="12"/>
      <c r="B154" s="159"/>
      <c r="C154" s="12"/>
      <c r="D154" s="160" t="s">
        <v>72</v>
      </c>
      <c r="E154" s="161" t="s">
        <v>144</v>
      </c>
      <c r="F154" s="161" t="s">
        <v>145</v>
      </c>
      <c r="G154" s="12"/>
      <c r="H154" s="12"/>
      <c r="I154" s="162"/>
      <c r="J154" s="163">
        <f>BK154</f>
        <v>0</v>
      </c>
      <c r="K154" s="12"/>
      <c r="L154" s="159"/>
      <c r="M154" s="164"/>
      <c r="N154" s="165"/>
      <c r="O154" s="165"/>
      <c r="P154" s="166">
        <f>P155+P161+P163+P189+P193+P210+P224</f>
        <v>0</v>
      </c>
      <c r="Q154" s="165"/>
      <c r="R154" s="166">
        <f>R155+R161+R163+R189+R193+R210+R224</f>
        <v>119.49446150499999</v>
      </c>
      <c r="S154" s="165"/>
      <c r="T154" s="167">
        <f>T155+T161+T163+T189+T193+T210+T224</f>
        <v>133.88183000000001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0" t="s">
        <v>80</v>
      </c>
      <c r="AT154" s="168" t="s">
        <v>72</v>
      </c>
      <c r="AU154" s="168" t="s">
        <v>73</v>
      </c>
      <c r="AY154" s="160" t="s">
        <v>146</v>
      </c>
      <c r="BK154" s="169">
        <f>BK155+BK161+BK163+BK189+BK193+BK210+BK224</f>
        <v>0</v>
      </c>
    </row>
    <row r="155" s="12" customFormat="1" ht="22.8" customHeight="1">
      <c r="A155" s="12"/>
      <c r="B155" s="159"/>
      <c r="C155" s="12"/>
      <c r="D155" s="160" t="s">
        <v>72</v>
      </c>
      <c r="E155" s="170" t="s">
        <v>147</v>
      </c>
      <c r="F155" s="170" t="s">
        <v>148</v>
      </c>
      <c r="G155" s="12"/>
      <c r="H155" s="12"/>
      <c r="I155" s="162"/>
      <c r="J155" s="171">
        <f>BK155</f>
        <v>0</v>
      </c>
      <c r="K155" s="12"/>
      <c r="L155" s="159"/>
      <c r="M155" s="164"/>
      <c r="N155" s="165"/>
      <c r="O155" s="165"/>
      <c r="P155" s="166">
        <f>SUM(P156:P160)</f>
        <v>0</v>
      </c>
      <c r="Q155" s="165"/>
      <c r="R155" s="166">
        <f>SUM(R156:R160)</f>
        <v>14.43313</v>
      </c>
      <c r="S155" s="165"/>
      <c r="T155" s="167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0" t="s">
        <v>80</v>
      </c>
      <c r="AT155" s="168" t="s">
        <v>72</v>
      </c>
      <c r="AU155" s="168" t="s">
        <v>80</v>
      </c>
      <c r="AY155" s="160" t="s">
        <v>146</v>
      </c>
      <c r="BK155" s="169">
        <f>SUM(BK156:BK160)</f>
        <v>0</v>
      </c>
    </row>
    <row r="156" s="2" customFormat="1" ht="24.15" customHeight="1">
      <c r="A156" s="38"/>
      <c r="B156" s="172"/>
      <c r="C156" s="173" t="s">
        <v>80</v>
      </c>
      <c r="D156" s="173" t="s">
        <v>149</v>
      </c>
      <c r="E156" s="174" t="s">
        <v>150</v>
      </c>
      <c r="F156" s="175" t="s">
        <v>151</v>
      </c>
      <c r="G156" s="176" t="s">
        <v>152</v>
      </c>
      <c r="H156" s="177">
        <v>1.6000000000000001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38</v>
      </c>
      <c r="O156" s="77"/>
      <c r="P156" s="183">
        <f>O156*H156</f>
        <v>0</v>
      </c>
      <c r="Q156" s="183">
        <v>0.12623999999999999</v>
      </c>
      <c r="R156" s="183">
        <f>Q156*H156</f>
        <v>0.201984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153</v>
      </c>
      <c r="AT156" s="185" t="s">
        <v>149</v>
      </c>
      <c r="AU156" s="185" t="s">
        <v>82</v>
      </c>
      <c r="AY156" s="19" t="s">
        <v>146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153</v>
      </c>
      <c r="BM156" s="185" t="s">
        <v>82</v>
      </c>
    </row>
    <row r="157" s="2" customFormat="1" ht="24.15" customHeight="1">
      <c r="A157" s="38"/>
      <c r="B157" s="172"/>
      <c r="C157" s="173" t="s">
        <v>82</v>
      </c>
      <c r="D157" s="173" t="s">
        <v>149</v>
      </c>
      <c r="E157" s="174" t="s">
        <v>154</v>
      </c>
      <c r="F157" s="175" t="s">
        <v>155</v>
      </c>
      <c r="G157" s="176" t="s">
        <v>152</v>
      </c>
      <c r="H157" s="177">
        <v>81.650000000000006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0.155</v>
      </c>
      <c r="R157" s="183">
        <f>Q157*H157</f>
        <v>12.655750000000001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153</v>
      </c>
      <c r="AT157" s="185" t="s">
        <v>149</v>
      </c>
      <c r="AU157" s="185" t="s">
        <v>82</v>
      </c>
      <c r="AY157" s="19" t="s">
        <v>146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153</v>
      </c>
      <c r="BM157" s="185" t="s">
        <v>153</v>
      </c>
    </row>
    <row r="158" s="2" customFormat="1" ht="24.15" customHeight="1">
      <c r="A158" s="38"/>
      <c r="B158" s="172"/>
      <c r="C158" s="173" t="s">
        <v>147</v>
      </c>
      <c r="D158" s="173" t="s">
        <v>149</v>
      </c>
      <c r="E158" s="174" t="s">
        <v>156</v>
      </c>
      <c r="F158" s="175" t="s">
        <v>157</v>
      </c>
      <c r="G158" s="176" t="s">
        <v>152</v>
      </c>
      <c r="H158" s="177">
        <v>9.5199999999999996</v>
      </c>
      <c r="I158" s="178"/>
      <c r="J158" s="179">
        <f>ROUND(I158*H158,2)</f>
        <v>0</v>
      </c>
      <c r="K158" s="180"/>
      <c r="L158" s="39"/>
      <c r="M158" s="181" t="s">
        <v>1</v>
      </c>
      <c r="N158" s="182" t="s">
        <v>38</v>
      </c>
      <c r="O158" s="77"/>
      <c r="P158" s="183">
        <f>O158*H158</f>
        <v>0</v>
      </c>
      <c r="Q158" s="183">
        <v>0.14605000000000001</v>
      </c>
      <c r="R158" s="183">
        <f>Q158*H158</f>
        <v>1.390396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153</v>
      </c>
      <c r="AT158" s="185" t="s">
        <v>149</v>
      </c>
      <c r="AU158" s="185" t="s">
        <v>82</v>
      </c>
      <c r="AY158" s="19" t="s">
        <v>146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153</v>
      </c>
      <c r="BM158" s="185" t="s">
        <v>158</v>
      </c>
    </row>
    <row r="159" s="2" customFormat="1" ht="33" customHeight="1">
      <c r="A159" s="38"/>
      <c r="B159" s="172"/>
      <c r="C159" s="173" t="s">
        <v>153</v>
      </c>
      <c r="D159" s="173" t="s">
        <v>149</v>
      </c>
      <c r="E159" s="174" t="s">
        <v>159</v>
      </c>
      <c r="F159" s="175" t="s">
        <v>160</v>
      </c>
      <c r="G159" s="176" t="s">
        <v>161</v>
      </c>
      <c r="H159" s="177">
        <v>1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153</v>
      </c>
      <c r="AT159" s="185" t="s">
        <v>149</v>
      </c>
      <c r="AU159" s="185" t="s">
        <v>82</v>
      </c>
      <c r="AY159" s="19" t="s">
        <v>146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153</v>
      </c>
      <c r="BM159" s="185" t="s">
        <v>162</v>
      </c>
    </row>
    <row r="160" s="2" customFormat="1" ht="21.75" customHeight="1">
      <c r="A160" s="38"/>
      <c r="B160" s="172"/>
      <c r="C160" s="187" t="s">
        <v>163</v>
      </c>
      <c r="D160" s="187" t="s">
        <v>164</v>
      </c>
      <c r="E160" s="188" t="s">
        <v>165</v>
      </c>
      <c r="F160" s="189" t="s">
        <v>166</v>
      </c>
      <c r="G160" s="190" t="s">
        <v>161</v>
      </c>
      <c r="H160" s="191">
        <v>1</v>
      </c>
      <c r="I160" s="192"/>
      <c r="J160" s="193">
        <f>ROUND(I160*H160,2)</f>
        <v>0</v>
      </c>
      <c r="K160" s="194"/>
      <c r="L160" s="195"/>
      <c r="M160" s="196" t="s">
        <v>1</v>
      </c>
      <c r="N160" s="197" t="s">
        <v>38</v>
      </c>
      <c r="O160" s="77"/>
      <c r="P160" s="183">
        <f>O160*H160</f>
        <v>0</v>
      </c>
      <c r="Q160" s="183">
        <v>0.185</v>
      </c>
      <c r="R160" s="183">
        <f>Q160*H160</f>
        <v>0.185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162</v>
      </c>
      <c r="AT160" s="185" t="s">
        <v>164</v>
      </c>
      <c r="AU160" s="185" t="s">
        <v>82</v>
      </c>
      <c r="AY160" s="19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153</v>
      </c>
      <c r="BM160" s="185" t="s">
        <v>167</v>
      </c>
    </row>
    <row r="161" s="12" customFormat="1" ht="22.8" customHeight="1">
      <c r="A161" s="12"/>
      <c r="B161" s="159"/>
      <c r="C161" s="12"/>
      <c r="D161" s="160" t="s">
        <v>72</v>
      </c>
      <c r="E161" s="170" t="s">
        <v>153</v>
      </c>
      <c r="F161" s="170" t="s">
        <v>168</v>
      </c>
      <c r="G161" s="12"/>
      <c r="H161" s="12"/>
      <c r="I161" s="162"/>
      <c r="J161" s="171">
        <f>BK161</f>
        <v>0</v>
      </c>
      <c r="K161" s="12"/>
      <c r="L161" s="159"/>
      <c r="M161" s="164"/>
      <c r="N161" s="165"/>
      <c r="O161" s="165"/>
      <c r="P161" s="166">
        <f>P162</f>
        <v>0</v>
      </c>
      <c r="Q161" s="165"/>
      <c r="R161" s="166">
        <f>R162</f>
        <v>7.5467389000000011</v>
      </c>
      <c r="S161" s="165"/>
      <c r="T161" s="167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0" t="s">
        <v>80</v>
      </c>
      <c r="AT161" s="168" t="s">
        <v>72</v>
      </c>
      <c r="AU161" s="168" t="s">
        <v>80</v>
      </c>
      <c r="AY161" s="160" t="s">
        <v>146</v>
      </c>
      <c r="BK161" s="169">
        <f>BK162</f>
        <v>0</v>
      </c>
    </row>
    <row r="162" s="2" customFormat="1" ht="24.15" customHeight="1">
      <c r="A162" s="38"/>
      <c r="B162" s="172"/>
      <c r="C162" s="173" t="s">
        <v>158</v>
      </c>
      <c r="D162" s="173" t="s">
        <v>149</v>
      </c>
      <c r="E162" s="174" t="s">
        <v>169</v>
      </c>
      <c r="F162" s="175" t="s">
        <v>170</v>
      </c>
      <c r="G162" s="176" t="s">
        <v>152</v>
      </c>
      <c r="H162" s="177">
        <v>11.300000000000001</v>
      </c>
      <c r="I162" s="178"/>
      <c r="J162" s="179">
        <f>ROUND(I162*H162,2)</f>
        <v>0</v>
      </c>
      <c r="K162" s="180"/>
      <c r="L162" s="39"/>
      <c r="M162" s="181" t="s">
        <v>1</v>
      </c>
      <c r="N162" s="182" t="s">
        <v>38</v>
      </c>
      <c r="O162" s="77"/>
      <c r="P162" s="183">
        <f>O162*H162</f>
        <v>0</v>
      </c>
      <c r="Q162" s="183">
        <v>0.66785300000000003</v>
      </c>
      <c r="R162" s="183">
        <f>Q162*H162</f>
        <v>7.5467389000000011</v>
      </c>
      <c r="S162" s="183">
        <v>0</v>
      </c>
      <c r="T162" s="18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5" t="s">
        <v>153</v>
      </c>
      <c r="AT162" s="185" t="s">
        <v>149</v>
      </c>
      <c r="AU162" s="185" t="s">
        <v>82</v>
      </c>
      <c r="AY162" s="19" t="s">
        <v>146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9" t="s">
        <v>80</v>
      </c>
      <c r="BK162" s="186">
        <f>ROUND(I162*H162,2)</f>
        <v>0</v>
      </c>
      <c r="BL162" s="19" t="s">
        <v>153</v>
      </c>
      <c r="BM162" s="185" t="s">
        <v>171</v>
      </c>
    </row>
    <row r="163" s="12" customFormat="1" ht="22.8" customHeight="1">
      <c r="A163" s="12"/>
      <c r="B163" s="159"/>
      <c r="C163" s="12"/>
      <c r="D163" s="160" t="s">
        <v>72</v>
      </c>
      <c r="E163" s="170" t="s">
        <v>158</v>
      </c>
      <c r="F163" s="170" t="s">
        <v>172</v>
      </c>
      <c r="G163" s="12"/>
      <c r="H163" s="12"/>
      <c r="I163" s="162"/>
      <c r="J163" s="171">
        <f>BK163</f>
        <v>0</v>
      </c>
      <c r="K163" s="12"/>
      <c r="L163" s="159"/>
      <c r="M163" s="164"/>
      <c r="N163" s="165"/>
      <c r="O163" s="165"/>
      <c r="P163" s="166">
        <f>SUM(P164:P188)</f>
        <v>0</v>
      </c>
      <c r="Q163" s="165"/>
      <c r="R163" s="166">
        <f>SUM(R164:R188)</f>
        <v>86.201319799999993</v>
      </c>
      <c r="S163" s="165"/>
      <c r="T163" s="167">
        <f>SUM(T164:T188)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0" t="s">
        <v>80</v>
      </c>
      <c r="AT163" s="168" t="s">
        <v>72</v>
      </c>
      <c r="AU163" s="168" t="s">
        <v>80</v>
      </c>
      <c r="AY163" s="160" t="s">
        <v>146</v>
      </c>
      <c r="BK163" s="169">
        <f>SUM(BK164:BK188)</f>
        <v>0</v>
      </c>
    </row>
    <row r="164" s="2" customFormat="1" ht="24.15" customHeight="1">
      <c r="A164" s="38"/>
      <c r="B164" s="172"/>
      <c r="C164" s="173" t="s">
        <v>173</v>
      </c>
      <c r="D164" s="173" t="s">
        <v>149</v>
      </c>
      <c r="E164" s="174" t="s">
        <v>174</v>
      </c>
      <c r="F164" s="175" t="s">
        <v>175</v>
      </c>
      <c r="G164" s="176" t="s">
        <v>152</v>
      </c>
      <c r="H164" s="177">
        <v>310.23000000000002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0.0040000000000000001</v>
      </c>
      <c r="R164" s="183">
        <f>Q164*H164</f>
        <v>1.24092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153</v>
      </c>
      <c r="AT164" s="185" t="s">
        <v>149</v>
      </c>
      <c r="AU164" s="185" t="s">
        <v>82</v>
      </c>
      <c r="AY164" s="19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153</v>
      </c>
      <c r="BM164" s="185" t="s">
        <v>176</v>
      </c>
    </row>
    <row r="165" s="2" customFormat="1" ht="24.15" customHeight="1">
      <c r="A165" s="38"/>
      <c r="B165" s="172"/>
      <c r="C165" s="173" t="s">
        <v>162</v>
      </c>
      <c r="D165" s="173" t="s">
        <v>149</v>
      </c>
      <c r="E165" s="174" t="s">
        <v>177</v>
      </c>
      <c r="F165" s="175" t="s">
        <v>178</v>
      </c>
      <c r="G165" s="176" t="s">
        <v>152</v>
      </c>
      <c r="H165" s="177">
        <v>310.23000000000002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0.015599999999999999</v>
      </c>
      <c r="R165" s="183">
        <f>Q165*H165</f>
        <v>4.839588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153</v>
      </c>
      <c r="AT165" s="185" t="s">
        <v>149</v>
      </c>
      <c r="AU165" s="185" t="s">
        <v>82</v>
      </c>
      <c r="AY165" s="19" t="s">
        <v>146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153</v>
      </c>
      <c r="BM165" s="185" t="s">
        <v>179</v>
      </c>
    </row>
    <row r="166" s="2" customFormat="1" ht="24.15" customHeight="1">
      <c r="A166" s="38"/>
      <c r="B166" s="172"/>
      <c r="C166" s="173" t="s">
        <v>180</v>
      </c>
      <c r="D166" s="173" t="s">
        <v>149</v>
      </c>
      <c r="E166" s="174" t="s">
        <v>181</v>
      </c>
      <c r="F166" s="175" t="s">
        <v>182</v>
      </c>
      <c r="G166" s="176" t="s">
        <v>152</v>
      </c>
      <c r="H166" s="177">
        <v>693.50999999999999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0.0040000000000000001</v>
      </c>
      <c r="R166" s="183">
        <f>Q166*H166</f>
        <v>2.7740399999999998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153</v>
      </c>
      <c r="AT166" s="185" t="s">
        <v>149</v>
      </c>
      <c r="AU166" s="185" t="s">
        <v>82</v>
      </c>
      <c r="AY166" s="19" t="s">
        <v>146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153</v>
      </c>
      <c r="BM166" s="185" t="s">
        <v>183</v>
      </c>
    </row>
    <row r="167" s="2" customFormat="1" ht="24.15" customHeight="1">
      <c r="A167" s="38"/>
      <c r="B167" s="172"/>
      <c r="C167" s="173" t="s">
        <v>167</v>
      </c>
      <c r="D167" s="173" t="s">
        <v>149</v>
      </c>
      <c r="E167" s="174" t="s">
        <v>184</v>
      </c>
      <c r="F167" s="175" t="s">
        <v>185</v>
      </c>
      <c r="G167" s="176" t="s">
        <v>152</v>
      </c>
      <c r="H167" s="177">
        <v>15.75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0.0373</v>
      </c>
      <c r="R167" s="183">
        <f>Q167*H167</f>
        <v>0.58747499999999997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153</v>
      </c>
      <c r="AT167" s="185" t="s">
        <v>149</v>
      </c>
      <c r="AU167" s="185" t="s">
        <v>82</v>
      </c>
      <c r="AY167" s="19" t="s">
        <v>146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153</v>
      </c>
      <c r="BM167" s="185" t="s">
        <v>186</v>
      </c>
    </row>
    <row r="168" s="2" customFormat="1" ht="33" customHeight="1">
      <c r="A168" s="38"/>
      <c r="B168" s="172"/>
      <c r="C168" s="173" t="s">
        <v>187</v>
      </c>
      <c r="D168" s="173" t="s">
        <v>149</v>
      </c>
      <c r="E168" s="174" t="s">
        <v>188</v>
      </c>
      <c r="F168" s="175" t="s">
        <v>189</v>
      </c>
      <c r="G168" s="176" t="s">
        <v>152</v>
      </c>
      <c r="H168" s="177">
        <v>238.5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38</v>
      </c>
      <c r="O168" s="77"/>
      <c r="P168" s="183">
        <f>O168*H168</f>
        <v>0</v>
      </c>
      <c r="Q168" s="183">
        <v>0.015599999999999999</v>
      </c>
      <c r="R168" s="183">
        <f>Q168*H168</f>
        <v>3.7205999999999997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153</v>
      </c>
      <c r="AT168" s="185" t="s">
        <v>149</v>
      </c>
      <c r="AU168" s="185" t="s">
        <v>82</v>
      </c>
      <c r="AY168" s="19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153</v>
      </c>
      <c r="BM168" s="185" t="s">
        <v>190</v>
      </c>
    </row>
    <row r="169" s="2" customFormat="1" ht="24.15" customHeight="1">
      <c r="A169" s="38"/>
      <c r="B169" s="172"/>
      <c r="C169" s="173" t="s">
        <v>171</v>
      </c>
      <c r="D169" s="173" t="s">
        <v>149</v>
      </c>
      <c r="E169" s="174" t="s">
        <v>191</v>
      </c>
      <c r="F169" s="175" t="s">
        <v>192</v>
      </c>
      <c r="G169" s="176" t="s">
        <v>152</v>
      </c>
      <c r="H169" s="177">
        <v>282.36000000000001</v>
      </c>
      <c r="I169" s="178"/>
      <c r="J169" s="179">
        <f>ROUND(I169*H169,2)</f>
        <v>0</v>
      </c>
      <c r="K169" s="180"/>
      <c r="L169" s="39"/>
      <c r="M169" s="181" t="s">
        <v>1</v>
      </c>
      <c r="N169" s="182" t="s">
        <v>38</v>
      </c>
      <c r="O169" s="77"/>
      <c r="P169" s="183">
        <f>O169*H169</f>
        <v>0</v>
      </c>
      <c r="Q169" s="183">
        <v>0.026200000000000001</v>
      </c>
      <c r="R169" s="183">
        <f>Q169*H169</f>
        <v>7.3978320000000011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153</v>
      </c>
      <c r="AT169" s="185" t="s">
        <v>149</v>
      </c>
      <c r="AU169" s="185" t="s">
        <v>82</v>
      </c>
      <c r="AY169" s="19" t="s">
        <v>146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80</v>
      </c>
      <c r="BK169" s="186">
        <f>ROUND(I169*H169,2)</f>
        <v>0</v>
      </c>
      <c r="BL169" s="19" t="s">
        <v>153</v>
      </c>
      <c r="BM169" s="185" t="s">
        <v>193</v>
      </c>
    </row>
    <row r="170" s="2" customFormat="1" ht="16.5" customHeight="1">
      <c r="A170" s="38"/>
      <c r="B170" s="172"/>
      <c r="C170" s="173" t="s">
        <v>194</v>
      </c>
      <c r="D170" s="173" t="s">
        <v>149</v>
      </c>
      <c r="E170" s="174" t="s">
        <v>195</v>
      </c>
      <c r="F170" s="175" t="s">
        <v>196</v>
      </c>
      <c r="G170" s="176" t="s">
        <v>152</v>
      </c>
      <c r="H170" s="177">
        <v>501.89999999999998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153</v>
      </c>
      <c r="AT170" s="185" t="s">
        <v>149</v>
      </c>
      <c r="AU170" s="185" t="s">
        <v>82</v>
      </c>
      <c r="AY170" s="19" t="s">
        <v>146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153</v>
      </c>
      <c r="BM170" s="185" t="s">
        <v>197</v>
      </c>
    </row>
    <row r="171" s="2" customFormat="1" ht="24.15" customHeight="1">
      <c r="A171" s="38"/>
      <c r="B171" s="172"/>
      <c r="C171" s="173" t="s">
        <v>176</v>
      </c>
      <c r="D171" s="173" t="s">
        <v>149</v>
      </c>
      <c r="E171" s="174" t="s">
        <v>198</v>
      </c>
      <c r="F171" s="175" t="s">
        <v>199</v>
      </c>
      <c r="G171" s="176" t="s">
        <v>152</v>
      </c>
      <c r="H171" s="177">
        <v>135.40000000000001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153</v>
      </c>
      <c r="AT171" s="185" t="s">
        <v>149</v>
      </c>
      <c r="AU171" s="185" t="s">
        <v>82</v>
      </c>
      <c r="AY171" s="19" t="s">
        <v>146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153</v>
      </c>
      <c r="BM171" s="185" t="s">
        <v>200</v>
      </c>
    </row>
    <row r="172" s="2" customFormat="1" ht="16.5" customHeight="1">
      <c r="A172" s="38"/>
      <c r="B172" s="172"/>
      <c r="C172" s="173" t="s">
        <v>8</v>
      </c>
      <c r="D172" s="173" t="s">
        <v>149</v>
      </c>
      <c r="E172" s="174" t="s">
        <v>201</v>
      </c>
      <c r="F172" s="175" t="s">
        <v>202</v>
      </c>
      <c r="G172" s="176" t="s">
        <v>203</v>
      </c>
      <c r="H172" s="177">
        <v>273.64999999999998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153</v>
      </c>
      <c r="AT172" s="185" t="s">
        <v>149</v>
      </c>
      <c r="AU172" s="185" t="s">
        <v>82</v>
      </c>
      <c r="AY172" s="19" t="s">
        <v>146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153</v>
      </c>
      <c r="BM172" s="185" t="s">
        <v>204</v>
      </c>
    </row>
    <row r="173" s="2" customFormat="1" ht="24.15" customHeight="1">
      <c r="A173" s="38"/>
      <c r="B173" s="172"/>
      <c r="C173" s="173" t="s">
        <v>179</v>
      </c>
      <c r="D173" s="173" t="s">
        <v>149</v>
      </c>
      <c r="E173" s="174" t="s">
        <v>205</v>
      </c>
      <c r="F173" s="175" t="s">
        <v>206</v>
      </c>
      <c r="G173" s="176" t="s">
        <v>152</v>
      </c>
      <c r="H173" s="177">
        <v>175.40000000000001</v>
      </c>
      <c r="I173" s="178"/>
      <c r="J173" s="179">
        <f>ROUND(I173*H173,2)</f>
        <v>0</v>
      </c>
      <c r="K173" s="180"/>
      <c r="L173" s="39"/>
      <c r="M173" s="181" t="s">
        <v>1</v>
      </c>
      <c r="N173" s="182" t="s">
        <v>38</v>
      </c>
      <c r="O173" s="77"/>
      <c r="P173" s="183">
        <f>O173*H173</f>
        <v>0</v>
      </c>
      <c r="Q173" s="183">
        <v>0.013899999999999999</v>
      </c>
      <c r="R173" s="183">
        <f>Q173*H173</f>
        <v>2.4380600000000001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153</v>
      </c>
      <c r="AT173" s="185" t="s">
        <v>149</v>
      </c>
      <c r="AU173" s="185" t="s">
        <v>82</v>
      </c>
      <c r="AY173" s="19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153</v>
      </c>
      <c r="BM173" s="185" t="s">
        <v>207</v>
      </c>
    </row>
    <row r="174" s="2" customFormat="1" ht="37.8" customHeight="1">
      <c r="A174" s="38"/>
      <c r="B174" s="172"/>
      <c r="C174" s="173" t="s">
        <v>208</v>
      </c>
      <c r="D174" s="173" t="s">
        <v>149</v>
      </c>
      <c r="E174" s="174" t="s">
        <v>209</v>
      </c>
      <c r="F174" s="175" t="s">
        <v>210</v>
      </c>
      <c r="G174" s="176" t="s">
        <v>152</v>
      </c>
      <c r="H174" s="177">
        <v>100.75</v>
      </c>
      <c r="I174" s="178"/>
      <c r="J174" s="179">
        <f>ROUND(I174*H174,2)</f>
        <v>0</v>
      </c>
      <c r="K174" s="180"/>
      <c r="L174" s="39"/>
      <c r="M174" s="181" t="s">
        <v>1</v>
      </c>
      <c r="N174" s="182" t="s">
        <v>38</v>
      </c>
      <c r="O174" s="77"/>
      <c r="P174" s="183">
        <f>O174*H174</f>
        <v>0</v>
      </c>
      <c r="Q174" s="183">
        <v>0.02555</v>
      </c>
      <c r="R174" s="183">
        <f>Q174*H174</f>
        <v>2.5741624999999999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153</v>
      </c>
      <c r="AT174" s="185" t="s">
        <v>149</v>
      </c>
      <c r="AU174" s="185" t="s">
        <v>82</v>
      </c>
      <c r="AY174" s="19" t="s">
        <v>146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80</v>
      </c>
      <c r="BK174" s="186">
        <f>ROUND(I174*H174,2)</f>
        <v>0</v>
      </c>
      <c r="BL174" s="19" t="s">
        <v>153</v>
      </c>
      <c r="BM174" s="185" t="s">
        <v>211</v>
      </c>
    </row>
    <row r="175" s="2" customFormat="1" ht="33" customHeight="1">
      <c r="A175" s="38"/>
      <c r="B175" s="172"/>
      <c r="C175" s="173" t="s">
        <v>212</v>
      </c>
      <c r="D175" s="173" t="s">
        <v>149</v>
      </c>
      <c r="E175" s="174" t="s">
        <v>213</v>
      </c>
      <c r="F175" s="175" t="s">
        <v>214</v>
      </c>
      <c r="G175" s="176" t="s">
        <v>215</v>
      </c>
      <c r="H175" s="177">
        <v>8.5999999999999996</v>
      </c>
      <c r="I175" s="178"/>
      <c r="J175" s="179">
        <f>ROUND(I175*H175,2)</f>
        <v>0</v>
      </c>
      <c r="K175" s="180"/>
      <c r="L175" s="39"/>
      <c r="M175" s="181" t="s">
        <v>1</v>
      </c>
      <c r="N175" s="182" t="s">
        <v>38</v>
      </c>
      <c r="O175" s="77"/>
      <c r="P175" s="183">
        <f>O175*H175</f>
        <v>0</v>
      </c>
      <c r="Q175" s="183">
        <v>2.5018699999999998</v>
      </c>
      <c r="R175" s="183">
        <f>Q175*H175</f>
        <v>21.516081999999997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153</v>
      </c>
      <c r="AT175" s="185" t="s">
        <v>149</v>
      </c>
      <c r="AU175" s="185" t="s">
        <v>82</v>
      </c>
      <c r="AY175" s="19" t="s">
        <v>146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80</v>
      </c>
      <c r="BK175" s="186">
        <f>ROUND(I175*H175,2)</f>
        <v>0</v>
      </c>
      <c r="BL175" s="19" t="s">
        <v>153</v>
      </c>
      <c r="BM175" s="185" t="s">
        <v>216</v>
      </c>
    </row>
    <row r="176" s="2" customFormat="1" ht="37.8" customHeight="1">
      <c r="A176" s="38"/>
      <c r="B176" s="172"/>
      <c r="C176" s="173" t="s">
        <v>217</v>
      </c>
      <c r="D176" s="173" t="s">
        <v>149</v>
      </c>
      <c r="E176" s="174" t="s">
        <v>218</v>
      </c>
      <c r="F176" s="175" t="s">
        <v>219</v>
      </c>
      <c r="G176" s="176" t="s">
        <v>215</v>
      </c>
      <c r="H176" s="177">
        <v>7.1500000000000004</v>
      </c>
      <c r="I176" s="178"/>
      <c r="J176" s="179">
        <f>ROUND(I176*H176,2)</f>
        <v>0</v>
      </c>
      <c r="K176" s="180"/>
      <c r="L176" s="39"/>
      <c r="M176" s="181" t="s">
        <v>1</v>
      </c>
      <c r="N176" s="182" t="s">
        <v>38</v>
      </c>
      <c r="O176" s="77"/>
      <c r="P176" s="183">
        <f>O176*H176</f>
        <v>0</v>
      </c>
      <c r="Q176" s="183">
        <v>2.5018699999999998</v>
      </c>
      <c r="R176" s="183">
        <f>Q176*H176</f>
        <v>17.888370500000001</v>
      </c>
      <c r="S176" s="183">
        <v>0</v>
      </c>
      <c r="T176" s="18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5" t="s">
        <v>153</v>
      </c>
      <c r="AT176" s="185" t="s">
        <v>149</v>
      </c>
      <c r="AU176" s="185" t="s">
        <v>82</v>
      </c>
      <c r="AY176" s="19" t="s">
        <v>146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9" t="s">
        <v>80</v>
      </c>
      <c r="BK176" s="186">
        <f>ROUND(I176*H176,2)</f>
        <v>0</v>
      </c>
      <c r="BL176" s="19" t="s">
        <v>153</v>
      </c>
      <c r="BM176" s="185" t="s">
        <v>220</v>
      </c>
    </row>
    <row r="177" s="2" customFormat="1" ht="21.75" customHeight="1">
      <c r="A177" s="38"/>
      <c r="B177" s="172"/>
      <c r="C177" s="187" t="s">
        <v>183</v>
      </c>
      <c r="D177" s="187" t="s">
        <v>164</v>
      </c>
      <c r="E177" s="188" t="s">
        <v>221</v>
      </c>
      <c r="F177" s="189" t="s">
        <v>222</v>
      </c>
      <c r="G177" s="190" t="s">
        <v>152</v>
      </c>
      <c r="H177" s="191">
        <v>157.22300000000001</v>
      </c>
      <c r="I177" s="192"/>
      <c r="J177" s="193">
        <f>ROUND(I177*H177,2)</f>
        <v>0</v>
      </c>
      <c r="K177" s="194"/>
      <c r="L177" s="195"/>
      <c r="M177" s="196" t="s">
        <v>1</v>
      </c>
      <c r="N177" s="197" t="s">
        <v>38</v>
      </c>
      <c r="O177" s="77"/>
      <c r="P177" s="183">
        <f>O177*H177</f>
        <v>0</v>
      </c>
      <c r="Q177" s="183">
        <v>0.0013500000000000001</v>
      </c>
      <c r="R177" s="183">
        <f>Q177*H177</f>
        <v>0.21225105000000002</v>
      </c>
      <c r="S177" s="183">
        <v>0</v>
      </c>
      <c r="T177" s="18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162</v>
      </c>
      <c r="AT177" s="185" t="s">
        <v>164</v>
      </c>
      <c r="AU177" s="185" t="s">
        <v>82</v>
      </c>
      <c r="AY177" s="19" t="s">
        <v>146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80</v>
      </c>
      <c r="BK177" s="186">
        <f>ROUND(I177*H177,2)</f>
        <v>0</v>
      </c>
      <c r="BL177" s="19" t="s">
        <v>153</v>
      </c>
      <c r="BM177" s="185" t="s">
        <v>223</v>
      </c>
    </row>
    <row r="178" s="2" customFormat="1" ht="16.5" customHeight="1">
      <c r="A178" s="38"/>
      <c r="B178" s="172"/>
      <c r="C178" s="173" t="s">
        <v>7</v>
      </c>
      <c r="D178" s="173" t="s">
        <v>149</v>
      </c>
      <c r="E178" s="174" t="s">
        <v>224</v>
      </c>
      <c r="F178" s="175" t="s">
        <v>225</v>
      </c>
      <c r="G178" s="176" t="s">
        <v>215</v>
      </c>
      <c r="H178" s="177">
        <v>7.1500000000000004</v>
      </c>
      <c r="I178" s="178"/>
      <c r="J178" s="179">
        <f>ROUND(I178*H178,2)</f>
        <v>0</v>
      </c>
      <c r="K178" s="180"/>
      <c r="L178" s="39"/>
      <c r="M178" s="181" t="s">
        <v>1</v>
      </c>
      <c r="N178" s="182" t="s">
        <v>38</v>
      </c>
      <c r="O178" s="77"/>
      <c r="P178" s="183">
        <f>O178*H178</f>
        <v>0</v>
      </c>
      <c r="Q178" s="183">
        <v>1.98</v>
      </c>
      <c r="R178" s="183">
        <f>Q178*H178</f>
        <v>14.157</v>
      </c>
      <c r="S178" s="183">
        <v>0</v>
      </c>
      <c r="T178" s="18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85" t="s">
        <v>153</v>
      </c>
      <c r="AT178" s="185" t="s">
        <v>149</v>
      </c>
      <c r="AU178" s="185" t="s">
        <v>82</v>
      </c>
      <c r="AY178" s="19" t="s">
        <v>146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9" t="s">
        <v>80</v>
      </c>
      <c r="BK178" s="186">
        <f>ROUND(I178*H178,2)</f>
        <v>0</v>
      </c>
      <c r="BL178" s="19" t="s">
        <v>153</v>
      </c>
      <c r="BM178" s="185" t="s">
        <v>226</v>
      </c>
    </row>
    <row r="179" s="2" customFormat="1" ht="37.8" customHeight="1">
      <c r="A179" s="38"/>
      <c r="B179" s="172"/>
      <c r="C179" s="173" t="s">
        <v>186</v>
      </c>
      <c r="D179" s="173" t="s">
        <v>149</v>
      </c>
      <c r="E179" s="174" t="s">
        <v>227</v>
      </c>
      <c r="F179" s="175" t="s">
        <v>228</v>
      </c>
      <c r="G179" s="176" t="s">
        <v>152</v>
      </c>
      <c r="H179" s="177">
        <v>145.75</v>
      </c>
      <c r="I179" s="178"/>
      <c r="J179" s="179">
        <f>ROUND(I179*H179,2)</f>
        <v>0</v>
      </c>
      <c r="K179" s="180"/>
      <c r="L179" s="39"/>
      <c r="M179" s="181" t="s">
        <v>1</v>
      </c>
      <c r="N179" s="182" t="s">
        <v>38</v>
      </c>
      <c r="O179" s="77"/>
      <c r="P179" s="183">
        <f>O179*H179</f>
        <v>0</v>
      </c>
      <c r="Q179" s="183">
        <v>0.00068999999999999997</v>
      </c>
      <c r="R179" s="183">
        <f>Q179*H179</f>
        <v>0.10056749999999999</v>
      </c>
      <c r="S179" s="183">
        <v>0</v>
      </c>
      <c r="T179" s="18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5" t="s">
        <v>153</v>
      </c>
      <c r="AT179" s="185" t="s">
        <v>149</v>
      </c>
      <c r="AU179" s="185" t="s">
        <v>82</v>
      </c>
      <c r="AY179" s="19" t="s">
        <v>146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9" t="s">
        <v>80</v>
      </c>
      <c r="BK179" s="186">
        <f>ROUND(I179*H179,2)</f>
        <v>0</v>
      </c>
      <c r="BL179" s="19" t="s">
        <v>153</v>
      </c>
      <c r="BM179" s="185" t="s">
        <v>212</v>
      </c>
    </row>
    <row r="180" s="2" customFormat="1" ht="21.75" customHeight="1">
      <c r="A180" s="38"/>
      <c r="B180" s="172"/>
      <c r="C180" s="173" t="s">
        <v>229</v>
      </c>
      <c r="D180" s="173" t="s">
        <v>149</v>
      </c>
      <c r="E180" s="174" t="s">
        <v>230</v>
      </c>
      <c r="F180" s="175" t="s">
        <v>231</v>
      </c>
      <c r="G180" s="176" t="s">
        <v>152</v>
      </c>
      <c r="H180" s="177">
        <v>172.65000000000001</v>
      </c>
      <c r="I180" s="178"/>
      <c r="J180" s="179">
        <f>ROUND(I180*H180,2)</f>
        <v>0</v>
      </c>
      <c r="K180" s="180"/>
      <c r="L180" s="39"/>
      <c r="M180" s="181" t="s">
        <v>1</v>
      </c>
      <c r="N180" s="182" t="s">
        <v>38</v>
      </c>
      <c r="O180" s="77"/>
      <c r="P180" s="183">
        <f>O180*H180</f>
        <v>0</v>
      </c>
      <c r="Q180" s="183">
        <v>0.002</v>
      </c>
      <c r="R180" s="183">
        <f>Q180*H180</f>
        <v>0.3453</v>
      </c>
      <c r="S180" s="183">
        <v>0</v>
      </c>
      <c r="T180" s="18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5" t="s">
        <v>153</v>
      </c>
      <c r="AT180" s="185" t="s">
        <v>149</v>
      </c>
      <c r="AU180" s="185" t="s">
        <v>82</v>
      </c>
      <c r="AY180" s="19" t="s">
        <v>146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9" t="s">
        <v>80</v>
      </c>
      <c r="BK180" s="186">
        <f>ROUND(I180*H180,2)</f>
        <v>0</v>
      </c>
      <c r="BL180" s="19" t="s">
        <v>153</v>
      </c>
      <c r="BM180" s="185" t="s">
        <v>232</v>
      </c>
    </row>
    <row r="181" s="2" customFormat="1" ht="33" customHeight="1">
      <c r="A181" s="38"/>
      <c r="B181" s="172"/>
      <c r="C181" s="173" t="s">
        <v>190</v>
      </c>
      <c r="D181" s="173" t="s">
        <v>149</v>
      </c>
      <c r="E181" s="174" t="s">
        <v>233</v>
      </c>
      <c r="F181" s="175" t="s">
        <v>234</v>
      </c>
      <c r="G181" s="176" t="s">
        <v>152</v>
      </c>
      <c r="H181" s="177">
        <v>172.65000000000001</v>
      </c>
      <c r="I181" s="178"/>
      <c r="J181" s="179">
        <f>ROUND(I181*H181,2)</f>
        <v>0</v>
      </c>
      <c r="K181" s="180"/>
      <c r="L181" s="39"/>
      <c r="M181" s="181" t="s">
        <v>1</v>
      </c>
      <c r="N181" s="182" t="s">
        <v>38</v>
      </c>
      <c r="O181" s="77"/>
      <c r="P181" s="183">
        <f>O181*H181</f>
        <v>0</v>
      </c>
      <c r="Q181" s="183">
        <v>0.017000000000000001</v>
      </c>
      <c r="R181" s="183">
        <f>Q181*H181</f>
        <v>2.9350500000000004</v>
      </c>
      <c r="S181" s="183">
        <v>0</v>
      </c>
      <c r="T181" s="18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5" t="s">
        <v>153</v>
      </c>
      <c r="AT181" s="185" t="s">
        <v>149</v>
      </c>
      <c r="AU181" s="185" t="s">
        <v>82</v>
      </c>
      <c r="AY181" s="19" t="s">
        <v>146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9" t="s">
        <v>80</v>
      </c>
      <c r="BK181" s="186">
        <f>ROUND(I181*H181,2)</f>
        <v>0</v>
      </c>
      <c r="BL181" s="19" t="s">
        <v>153</v>
      </c>
      <c r="BM181" s="185" t="s">
        <v>235</v>
      </c>
    </row>
    <row r="182" s="2" customFormat="1" ht="24.15" customHeight="1">
      <c r="A182" s="38"/>
      <c r="B182" s="172"/>
      <c r="C182" s="173" t="s">
        <v>236</v>
      </c>
      <c r="D182" s="173" t="s">
        <v>149</v>
      </c>
      <c r="E182" s="174" t="s">
        <v>237</v>
      </c>
      <c r="F182" s="175" t="s">
        <v>238</v>
      </c>
      <c r="G182" s="176" t="s">
        <v>152</v>
      </c>
      <c r="H182" s="177">
        <v>172.65000000000001</v>
      </c>
      <c r="I182" s="178"/>
      <c r="J182" s="179">
        <f>ROUND(I182*H182,2)</f>
        <v>0</v>
      </c>
      <c r="K182" s="180"/>
      <c r="L182" s="39"/>
      <c r="M182" s="181" t="s">
        <v>1</v>
      </c>
      <c r="N182" s="182" t="s">
        <v>38</v>
      </c>
      <c r="O182" s="77"/>
      <c r="P182" s="183">
        <f>O182*H182</f>
        <v>0</v>
      </c>
      <c r="Q182" s="183">
        <v>0.0085000000000000006</v>
      </c>
      <c r="R182" s="183">
        <f>Q182*H182</f>
        <v>1.4675250000000002</v>
      </c>
      <c r="S182" s="183">
        <v>0</v>
      </c>
      <c r="T182" s="18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5" t="s">
        <v>153</v>
      </c>
      <c r="AT182" s="185" t="s">
        <v>149</v>
      </c>
      <c r="AU182" s="185" t="s">
        <v>82</v>
      </c>
      <c r="AY182" s="19" t="s">
        <v>146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9" t="s">
        <v>80</v>
      </c>
      <c r="BK182" s="186">
        <f>ROUND(I182*H182,2)</f>
        <v>0</v>
      </c>
      <c r="BL182" s="19" t="s">
        <v>153</v>
      </c>
      <c r="BM182" s="185" t="s">
        <v>239</v>
      </c>
    </row>
    <row r="183" s="2" customFormat="1" ht="24.15" customHeight="1">
      <c r="A183" s="38"/>
      <c r="B183" s="172"/>
      <c r="C183" s="173" t="s">
        <v>193</v>
      </c>
      <c r="D183" s="173" t="s">
        <v>149</v>
      </c>
      <c r="E183" s="174" t="s">
        <v>240</v>
      </c>
      <c r="F183" s="175" t="s">
        <v>241</v>
      </c>
      <c r="G183" s="176" t="s">
        <v>152</v>
      </c>
      <c r="H183" s="177">
        <v>172.65000000000001</v>
      </c>
      <c r="I183" s="178"/>
      <c r="J183" s="179">
        <f>ROUND(I183*H183,2)</f>
        <v>0</v>
      </c>
      <c r="K183" s="180"/>
      <c r="L183" s="39"/>
      <c r="M183" s="181" t="s">
        <v>1</v>
      </c>
      <c r="N183" s="182" t="s">
        <v>38</v>
      </c>
      <c r="O183" s="77"/>
      <c r="P183" s="183">
        <f>O183*H183</f>
        <v>0</v>
      </c>
      <c r="Q183" s="183">
        <v>0.0056249999999999998</v>
      </c>
      <c r="R183" s="183">
        <f>Q183*H183</f>
        <v>0.97115624999999994</v>
      </c>
      <c r="S183" s="183">
        <v>0</v>
      </c>
      <c r="T183" s="18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153</v>
      </c>
      <c r="AT183" s="185" t="s">
        <v>149</v>
      </c>
      <c r="AU183" s="185" t="s">
        <v>82</v>
      </c>
      <c r="AY183" s="19" t="s">
        <v>146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80</v>
      </c>
      <c r="BK183" s="186">
        <f>ROUND(I183*H183,2)</f>
        <v>0</v>
      </c>
      <c r="BL183" s="19" t="s">
        <v>153</v>
      </c>
      <c r="BM183" s="185" t="s">
        <v>242</v>
      </c>
    </row>
    <row r="184" s="2" customFormat="1" ht="21.75" customHeight="1">
      <c r="A184" s="38"/>
      <c r="B184" s="172"/>
      <c r="C184" s="173" t="s">
        <v>243</v>
      </c>
      <c r="D184" s="198" t="s">
        <v>149</v>
      </c>
      <c r="E184" s="174" t="s">
        <v>244</v>
      </c>
      <c r="F184" s="175" t="s">
        <v>245</v>
      </c>
      <c r="G184" s="176" t="s">
        <v>161</v>
      </c>
      <c r="H184" s="177">
        <v>1</v>
      </c>
      <c r="I184" s="178"/>
      <c r="J184" s="179">
        <f>ROUND(I184*H184,2)</f>
        <v>0</v>
      </c>
      <c r="K184" s="180"/>
      <c r="L184" s="39"/>
      <c r="M184" s="181" t="s">
        <v>1</v>
      </c>
      <c r="N184" s="182" t="s">
        <v>38</v>
      </c>
      <c r="O184" s="77"/>
      <c r="P184" s="183">
        <f>O184*H184</f>
        <v>0</v>
      </c>
      <c r="Q184" s="183">
        <v>0.04684</v>
      </c>
      <c r="R184" s="183">
        <f>Q184*H184</f>
        <v>0.04684</v>
      </c>
      <c r="S184" s="183">
        <v>0</v>
      </c>
      <c r="T184" s="18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5" t="s">
        <v>153</v>
      </c>
      <c r="AT184" s="185" t="s">
        <v>149</v>
      </c>
      <c r="AU184" s="185" t="s">
        <v>82</v>
      </c>
      <c r="AY184" s="19" t="s">
        <v>146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9" t="s">
        <v>80</v>
      </c>
      <c r="BK184" s="186">
        <f>ROUND(I184*H184,2)</f>
        <v>0</v>
      </c>
      <c r="BL184" s="19" t="s">
        <v>153</v>
      </c>
      <c r="BM184" s="185" t="s">
        <v>246</v>
      </c>
    </row>
    <row r="185" s="13" customFormat="1">
      <c r="A185" s="13"/>
      <c r="B185" s="199"/>
      <c r="C185" s="13"/>
      <c r="D185" s="200" t="s">
        <v>247</v>
      </c>
      <c r="E185" s="201" t="s">
        <v>1</v>
      </c>
      <c r="F185" s="202" t="s">
        <v>248</v>
      </c>
      <c r="G185" s="13"/>
      <c r="H185" s="203">
        <v>1</v>
      </c>
      <c r="I185" s="204"/>
      <c r="J185" s="13"/>
      <c r="K185" s="13"/>
      <c r="L185" s="199"/>
      <c r="M185" s="205"/>
      <c r="N185" s="206"/>
      <c r="O185" s="206"/>
      <c r="P185" s="206"/>
      <c r="Q185" s="206"/>
      <c r="R185" s="206"/>
      <c r="S185" s="206"/>
      <c r="T185" s="20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1" t="s">
        <v>247</v>
      </c>
      <c r="AU185" s="201" t="s">
        <v>82</v>
      </c>
      <c r="AV185" s="13" t="s">
        <v>82</v>
      </c>
      <c r="AW185" s="13" t="s">
        <v>31</v>
      </c>
      <c r="AX185" s="13" t="s">
        <v>73</v>
      </c>
      <c r="AY185" s="201" t="s">
        <v>146</v>
      </c>
    </row>
    <row r="186" s="14" customFormat="1">
      <c r="A186" s="14"/>
      <c r="B186" s="208"/>
      <c r="C186" s="14"/>
      <c r="D186" s="200" t="s">
        <v>247</v>
      </c>
      <c r="E186" s="209" t="s">
        <v>1</v>
      </c>
      <c r="F186" s="210" t="s">
        <v>249</v>
      </c>
      <c r="G186" s="14"/>
      <c r="H186" s="211">
        <v>1</v>
      </c>
      <c r="I186" s="212"/>
      <c r="J186" s="14"/>
      <c r="K186" s="14"/>
      <c r="L186" s="208"/>
      <c r="M186" s="213"/>
      <c r="N186" s="214"/>
      <c r="O186" s="214"/>
      <c r="P186" s="214"/>
      <c r="Q186" s="214"/>
      <c r="R186" s="214"/>
      <c r="S186" s="214"/>
      <c r="T186" s="21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9" t="s">
        <v>247</v>
      </c>
      <c r="AU186" s="209" t="s">
        <v>82</v>
      </c>
      <c r="AV186" s="14" t="s">
        <v>153</v>
      </c>
      <c r="AW186" s="14" t="s">
        <v>31</v>
      </c>
      <c r="AX186" s="14" t="s">
        <v>80</v>
      </c>
      <c r="AY186" s="209" t="s">
        <v>146</v>
      </c>
    </row>
    <row r="187" s="2" customFormat="1" ht="33" customHeight="1">
      <c r="A187" s="38"/>
      <c r="B187" s="172"/>
      <c r="C187" s="187" t="s">
        <v>197</v>
      </c>
      <c r="D187" s="216" t="s">
        <v>164</v>
      </c>
      <c r="E187" s="188" t="s">
        <v>250</v>
      </c>
      <c r="F187" s="189" t="s">
        <v>251</v>
      </c>
      <c r="G187" s="190" t="s">
        <v>161</v>
      </c>
      <c r="H187" s="191">
        <v>1</v>
      </c>
      <c r="I187" s="192"/>
      <c r="J187" s="193">
        <f>ROUND(I187*H187,2)</f>
        <v>0</v>
      </c>
      <c r="K187" s="194"/>
      <c r="L187" s="195"/>
      <c r="M187" s="196" t="s">
        <v>1</v>
      </c>
      <c r="N187" s="197" t="s">
        <v>38</v>
      </c>
      <c r="O187" s="77"/>
      <c r="P187" s="183">
        <f>O187*H187</f>
        <v>0</v>
      </c>
      <c r="Q187" s="183">
        <v>0.014890000000000001</v>
      </c>
      <c r="R187" s="183">
        <f>Q187*H187</f>
        <v>0.014890000000000001</v>
      </c>
      <c r="S187" s="183">
        <v>0</v>
      </c>
      <c r="T187" s="18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5" t="s">
        <v>162</v>
      </c>
      <c r="AT187" s="185" t="s">
        <v>164</v>
      </c>
      <c r="AU187" s="185" t="s">
        <v>82</v>
      </c>
      <c r="AY187" s="19" t="s">
        <v>146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9" t="s">
        <v>80</v>
      </c>
      <c r="BK187" s="186">
        <f>ROUND(I187*H187,2)</f>
        <v>0</v>
      </c>
      <c r="BL187" s="19" t="s">
        <v>153</v>
      </c>
      <c r="BM187" s="185" t="s">
        <v>252</v>
      </c>
    </row>
    <row r="188" s="2" customFormat="1" ht="24.15" customHeight="1">
      <c r="A188" s="38"/>
      <c r="B188" s="172"/>
      <c r="C188" s="173" t="s">
        <v>253</v>
      </c>
      <c r="D188" s="173" t="s">
        <v>149</v>
      </c>
      <c r="E188" s="174" t="s">
        <v>254</v>
      </c>
      <c r="F188" s="175" t="s">
        <v>255</v>
      </c>
      <c r="G188" s="176" t="s">
        <v>152</v>
      </c>
      <c r="H188" s="177">
        <v>145.75</v>
      </c>
      <c r="I188" s="178"/>
      <c r="J188" s="179">
        <f>ROUND(I188*H188,2)</f>
        <v>0</v>
      </c>
      <c r="K188" s="180"/>
      <c r="L188" s="39"/>
      <c r="M188" s="181" t="s">
        <v>1</v>
      </c>
      <c r="N188" s="182" t="s">
        <v>38</v>
      </c>
      <c r="O188" s="77"/>
      <c r="P188" s="183">
        <f>O188*H188</f>
        <v>0</v>
      </c>
      <c r="Q188" s="183">
        <v>0.0066800000000000002</v>
      </c>
      <c r="R188" s="183">
        <f>Q188*H188</f>
        <v>0.97360999999999998</v>
      </c>
      <c r="S188" s="183">
        <v>0</v>
      </c>
      <c r="T188" s="18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5" t="s">
        <v>153</v>
      </c>
      <c r="AT188" s="185" t="s">
        <v>149</v>
      </c>
      <c r="AU188" s="185" t="s">
        <v>82</v>
      </c>
      <c r="AY188" s="19" t="s">
        <v>146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9" t="s">
        <v>80</v>
      </c>
      <c r="BK188" s="186">
        <f>ROUND(I188*H188,2)</f>
        <v>0</v>
      </c>
      <c r="BL188" s="19" t="s">
        <v>153</v>
      </c>
      <c r="BM188" s="185" t="s">
        <v>256</v>
      </c>
    </row>
    <row r="189" s="12" customFormat="1" ht="22.8" customHeight="1">
      <c r="A189" s="12"/>
      <c r="B189" s="159"/>
      <c r="C189" s="12"/>
      <c r="D189" s="160" t="s">
        <v>72</v>
      </c>
      <c r="E189" s="170" t="s">
        <v>162</v>
      </c>
      <c r="F189" s="170" t="s">
        <v>257</v>
      </c>
      <c r="G189" s="12"/>
      <c r="H189" s="12"/>
      <c r="I189" s="162"/>
      <c r="J189" s="171">
        <f>BK189</f>
        <v>0</v>
      </c>
      <c r="K189" s="12"/>
      <c r="L189" s="159"/>
      <c r="M189" s="164"/>
      <c r="N189" s="165"/>
      <c r="O189" s="165"/>
      <c r="P189" s="166">
        <f>SUM(P190:P192)</f>
        <v>0</v>
      </c>
      <c r="Q189" s="165"/>
      <c r="R189" s="166">
        <f>SUM(R190:R192)</f>
        <v>11.295706305</v>
      </c>
      <c r="S189" s="165"/>
      <c r="T189" s="167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0" t="s">
        <v>80</v>
      </c>
      <c r="AT189" s="168" t="s">
        <v>72</v>
      </c>
      <c r="AU189" s="168" t="s">
        <v>80</v>
      </c>
      <c r="AY189" s="160" t="s">
        <v>146</v>
      </c>
      <c r="BK189" s="169">
        <f>SUM(BK190:BK192)</f>
        <v>0</v>
      </c>
    </row>
    <row r="190" s="2" customFormat="1" ht="37.8" customHeight="1">
      <c r="A190" s="38"/>
      <c r="B190" s="172"/>
      <c r="C190" s="173" t="s">
        <v>200</v>
      </c>
      <c r="D190" s="173" t="s">
        <v>149</v>
      </c>
      <c r="E190" s="174" t="s">
        <v>258</v>
      </c>
      <c r="F190" s="175" t="s">
        <v>259</v>
      </c>
      <c r="G190" s="176" t="s">
        <v>203</v>
      </c>
      <c r="H190" s="177">
        <v>1.5</v>
      </c>
      <c r="I190" s="178"/>
      <c r="J190" s="179">
        <f>ROUND(I190*H190,2)</f>
        <v>0</v>
      </c>
      <c r="K190" s="180"/>
      <c r="L190" s="39"/>
      <c r="M190" s="181" t="s">
        <v>1</v>
      </c>
      <c r="N190" s="182" t="s">
        <v>38</v>
      </c>
      <c r="O190" s="77"/>
      <c r="P190" s="183">
        <f>O190*H190</f>
        <v>0</v>
      </c>
      <c r="Q190" s="183">
        <v>0.0027610999999999998</v>
      </c>
      <c r="R190" s="183">
        <f>Q190*H190</f>
        <v>0.0041416500000000002</v>
      </c>
      <c r="S190" s="183">
        <v>0</v>
      </c>
      <c r="T190" s="18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5" t="s">
        <v>153</v>
      </c>
      <c r="AT190" s="185" t="s">
        <v>149</v>
      </c>
      <c r="AU190" s="185" t="s">
        <v>82</v>
      </c>
      <c r="AY190" s="19" t="s">
        <v>146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19" t="s">
        <v>80</v>
      </c>
      <c r="BK190" s="186">
        <f>ROUND(I190*H190,2)</f>
        <v>0</v>
      </c>
      <c r="BL190" s="19" t="s">
        <v>153</v>
      </c>
      <c r="BM190" s="185" t="s">
        <v>260</v>
      </c>
    </row>
    <row r="191" s="2" customFormat="1" ht="24.15" customHeight="1">
      <c r="A191" s="38"/>
      <c r="B191" s="172"/>
      <c r="C191" s="173" t="s">
        <v>261</v>
      </c>
      <c r="D191" s="173" t="s">
        <v>149</v>
      </c>
      <c r="E191" s="174" t="s">
        <v>262</v>
      </c>
      <c r="F191" s="175" t="s">
        <v>263</v>
      </c>
      <c r="G191" s="176" t="s">
        <v>215</v>
      </c>
      <c r="H191" s="177">
        <v>4.5</v>
      </c>
      <c r="I191" s="178"/>
      <c r="J191" s="179">
        <f>ROUND(I191*H191,2)</f>
        <v>0</v>
      </c>
      <c r="K191" s="180"/>
      <c r="L191" s="39"/>
      <c r="M191" s="181" t="s">
        <v>1</v>
      </c>
      <c r="N191" s="182" t="s">
        <v>38</v>
      </c>
      <c r="O191" s="77"/>
      <c r="P191" s="183">
        <f>O191*H191</f>
        <v>0</v>
      </c>
      <c r="Q191" s="183">
        <v>2.5018699999999998</v>
      </c>
      <c r="R191" s="183">
        <f>Q191*H191</f>
        <v>11.258414999999999</v>
      </c>
      <c r="S191" s="183">
        <v>0</v>
      </c>
      <c r="T191" s="18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5" t="s">
        <v>153</v>
      </c>
      <c r="AT191" s="185" t="s">
        <v>149</v>
      </c>
      <c r="AU191" s="185" t="s">
        <v>82</v>
      </c>
      <c r="AY191" s="19" t="s">
        <v>146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9" t="s">
        <v>80</v>
      </c>
      <c r="BK191" s="186">
        <f>ROUND(I191*H191,2)</f>
        <v>0</v>
      </c>
      <c r="BL191" s="19" t="s">
        <v>153</v>
      </c>
      <c r="BM191" s="185" t="s">
        <v>264</v>
      </c>
    </row>
    <row r="192" s="2" customFormat="1" ht="24.15" customHeight="1">
      <c r="A192" s="38"/>
      <c r="B192" s="172"/>
      <c r="C192" s="173" t="s">
        <v>204</v>
      </c>
      <c r="D192" s="173" t="s">
        <v>149</v>
      </c>
      <c r="E192" s="174" t="s">
        <v>265</v>
      </c>
      <c r="F192" s="175" t="s">
        <v>266</v>
      </c>
      <c r="G192" s="176" t="s">
        <v>152</v>
      </c>
      <c r="H192" s="177">
        <v>8.25</v>
      </c>
      <c r="I192" s="178"/>
      <c r="J192" s="179">
        <f>ROUND(I192*H192,2)</f>
        <v>0</v>
      </c>
      <c r="K192" s="180"/>
      <c r="L192" s="39"/>
      <c r="M192" s="181" t="s">
        <v>1</v>
      </c>
      <c r="N192" s="182" t="s">
        <v>38</v>
      </c>
      <c r="O192" s="77"/>
      <c r="P192" s="183">
        <f>O192*H192</f>
        <v>0</v>
      </c>
      <c r="Q192" s="183">
        <v>0.0040181399999999999</v>
      </c>
      <c r="R192" s="183">
        <f>Q192*H192</f>
        <v>0.033149655</v>
      </c>
      <c r="S192" s="183">
        <v>0</v>
      </c>
      <c r="T192" s="18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5" t="s">
        <v>153</v>
      </c>
      <c r="AT192" s="185" t="s">
        <v>149</v>
      </c>
      <c r="AU192" s="185" t="s">
        <v>82</v>
      </c>
      <c r="AY192" s="19" t="s">
        <v>146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9" t="s">
        <v>80</v>
      </c>
      <c r="BK192" s="186">
        <f>ROUND(I192*H192,2)</f>
        <v>0</v>
      </c>
      <c r="BL192" s="19" t="s">
        <v>153</v>
      </c>
      <c r="BM192" s="185" t="s">
        <v>267</v>
      </c>
    </row>
    <row r="193" s="12" customFormat="1" ht="22.8" customHeight="1">
      <c r="A193" s="12"/>
      <c r="B193" s="159"/>
      <c r="C193" s="12"/>
      <c r="D193" s="160" t="s">
        <v>72</v>
      </c>
      <c r="E193" s="170" t="s">
        <v>180</v>
      </c>
      <c r="F193" s="170" t="s">
        <v>268</v>
      </c>
      <c r="G193" s="12"/>
      <c r="H193" s="12"/>
      <c r="I193" s="162"/>
      <c r="J193" s="171">
        <f>BK193</f>
        <v>0</v>
      </c>
      <c r="K193" s="12"/>
      <c r="L193" s="159"/>
      <c r="M193" s="164"/>
      <c r="N193" s="165"/>
      <c r="O193" s="165"/>
      <c r="P193" s="166">
        <f>SUM(P194:P209)</f>
        <v>0</v>
      </c>
      <c r="Q193" s="165"/>
      <c r="R193" s="166">
        <f>SUM(R194:R209)</f>
        <v>0.017566499999999999</v>
      </c>
      <c r="S193" s="165"/>
      <c r="T193" s="167">
        <f>SUM(T194:T209)</f>
        <v>133.88183000000001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60" t="s">
        <v>80</v>
      </c>
      <c r="AT193" s="168" t="s">
        <v>72</v>
      </c>
      <c r="AU193" s="168" t="s">
        <v>80</v>
      </c>
      <c r="AY193" s="160" t="s">
        <v>146</v>
      </c>
      <c r="BK193" s="169">
        <f>SUM(BK194:BK209)</f>
        <v>0</v>
      </c>
    </row>
    <row r="194" s="2" customFormat="1" ht="33" customHeight="1">
      <c r="A194" s="38"/>
      <c r="B194" s="172"/>
      <c r="C194" s="173" t="s">
        <v>269</v>
      </c>
      <c r="D194" s="173" t="s">
        <v>149</v>
      </c>
      <c r="E194" s="174" t="s">
        <v>270</v>
      </c>
      <c r="F194" s="175" t="s">
        <v>271</v>
      </c>
      <c r="G194" s="176" t="s">
        <v>152</v>
      </c>
      <c r="H194" s="177">
        <v>507</v>
      </c>
      <c r="I194" s="178"/>
      <c r="J194" s="179">
        <f>ROUND(I194*H194,2)</f>
        <v>0</v>
      </c>
      <c r="K194" s="180"/>
      <c r="L194" s="39"/>
      <c r="M194" s="181" t="s">
        <v>1</v>
      </c>
      <c r="N194" s="182" t="s">
        <v>38</v>
      </c>
      <c r="O194" s="77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5" t="s">
        <v>153</v>
      </c>
      <c r="AT194" s="185" t="s">
        <v>149</v>
      </c>
      <c r="AU194" s="185" t="s">
        <v>82</v>
      </c>
      <c r="AY194" s="19" t="s">
        <v>146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19" t="s">
        <v>80</v>
      </c>
      <c r="BK194" s="186">
        <f>ROUND(I194*H194,2)</f>
        <v>0</v>
      </c>
      <c r="BL194" s="19" t="s">
        <v>153</v>
      </c>
      <c r="BM194" s="185" t="s">
        <v>272</v>
      </c>
    </row>
    <row r="195" s="2" customFormat="1" ht="33" customHeight="1">
      <c r="A195" s="38"/>
      <c r="B195" s="172"/>
      <c r="C195" s="173" t="s">
        <v>207</v>
      </c>
      <c r="D195" s="173" t="s">
        <v>149</v>
      </c>
      <c r="E195" s="174" t="s">
        <v>273</v>
      </c>
      <c r="F195" s="175" t="s">
        <v>274</v>
      </c>
      <c r="G195" s="176" t="s">
        <v>152</v>
      </c>
      <c r="H195" s="177">
        <v>45630</v>
      </c>
      <c r="I195" s="178"/>
      <c r="J195" s="179">
        <f>ROUND(I195*H195,2)</f>
        <v>0</v>
      </c>
      <c r="K195" s="180"/>
      <c r="L195" s="39"/>
      <c r="M195" s="181" t="s">
        <v>1</v>
      </c>
      <c r="N195" s="182" t="s">
        <v>38</v>
      </c>
      <c r="O195" s="77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5" t="s">
        <v>153</v>
      </c>
      <c r="AT195" s="185" t="s">
        <v>149</v>
      </c>
      <c r="AU195" s="185" t="s">
        <v>82</v>
      </c>
      <c r="AY195" s="19" t="s">
        <v>146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9" t="s">
        <v>80</v>
      </c>
      <c r="BK195" s="186">
        <f>ROUND(I195*H195,2)</f>
        <v>0</v>
      </c>
      <c r="BL195" s="19" t="s">
        <v>153</v>
      </c>
      <c r="BM195" s="185" t="s">
        <v>275</v>
      </c>
    </row>
    <row r="196" s="13" customFormat="1">
      <c r="A196" s="13"/>
      <c r="B196" s="199"/>
      <c r="C196" s="13"/>
      <c r="D196" s="200" t="s">
        <v>247</v>
      </c>
      <c r="E196" s="201" t="s">
        <v>1</v>
      </c>
      <c r="F196" s="202" t="s">
        <v>276</v>
      </c>
      <c r="G196" s="13"/>
      <c r="H196" s="203">
        <v>45630</v>
      </c>
      <c r="I196" s="204"/>
      <c r="J196" s="13"/>
      <c r="K196" s="13"/>
      <c r="L196" s="199"/>
      <c r="M196" s="205"/>
      <c r="N196" s="206"/>
      <c r="O196" s="206"/>
      <c r="P196" s="206"/>
      <c r="Q196" s="206"/>
      <c r="R196" s="206"/>
      <c r="S196" s="206"/>
      <c r="T196" s="20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1" t="s">
        <v>247</v>
      </c>
      <c r="AU196" s="201" t="s">
        <v>82</v>
      </c>
      <c r="AV196" s="13" t="s">
        <v>82</v>
      </c>
      <c r="AW196" s="13" t="s">
        <v>31</v>
      </c>
      <c r="AX196" s="13" t="s">
        <v>80</v>
      </c>
      <c r="AY196" s="201" t="s">
        <v>146</v>
      </c>
    </row>
    <row r="197" s="2" customFormat="1" ht="33" customHeight="1">
      <c r="A197" s="38"/>
      <c r="B197" s="172"/>
      <c r="C197" s="173" t="s">
        <v>277</v>
      </c>
      <c r="D197" s="173" t="s">
        <v>149</v>
      </c>
      <c r="E197" s="174" t="s">
        <v>278</v>
      </c>
      <c r="F197" s="175" t="s">
        <v>279</v>
      </c>
      <c r="G197" s="176" t="s">
        <v>152</v>
      </c>
      <c r="H197" s="177">
        <v>507</v>
      </c>
      <c r="I197" s="178"/>
      <c r="J197" s="179">
        <f>ROUND(I197*H197,2)</f>
        <v>0</v>
      </c>
      <c r="K197" s="180"/>
      <c r="L197" s="39"/>
      <c r="M197" s="181" t="s">
        <v>1</v>
      </c>
      <c r="N197" s="182" t="s">
        <v>38</v>
      </c>
      <c r="O197" s="77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5" t="s">
        <v>153</v>
      </c>
      <c r="AT197" s="185" t="s">
        <v>149</v>
      </c>
      <c r="AU197" s="185" t="s">
        <v>82</v>
      </c>
      <c r="AY197" s="19" t="s">
        <v>146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9" t="s">
        <v>80</v>
      </c>
      <c r="BK197" s="186">
        <f>ROUND(I197*H197,2)</f>
        <v>0</v>
      </c>
      <c r="BL197" s="19" t="s">
        <v>153</v>
      </c>
      <c r="BM197" s="185" t="s">
        <v>280</v>
      </c>
    </row>
    <row r="198" s="2" customFormat="1" ht="24.15" customHeight="1">
      <c r="A198" s="38"/>
      <c r="B198" s="172"/>
      <c r="C198" s="173" t="s">
        <v>211</v>
      </c>
      <c r="D198" s="173" t="s">
        <v>149</v>
      </c>
      <c r="E198" s="174" t="s">
        <v>281</v>
      </c>
      <c r="F198" s="175" t="s">
        <v>282</v>
      </c>
      <c r="G198" s="176" t="s">
        <v>152</v>
      </c>
      <c r="H198" s="177">
        <v>501.89999999999998</v>
      </c>
      <c r="I198" s="178"/>
      <c r="J198" s="179">
        <f>ROUND(I198*H198,2)</f>
        <v>0</v>
      </c>
      <c r="K198" s="180"/>
      <c r="L198" s="39"/>
      <c r="M198" s="181" t="s">
        <v>1</v>
      </c>
      <c r="N198" s="182" t="s">
        <v>38</v>
      </c>
      <c r="O198" s="77"/>
      <c r="P198" s="183">
        <f>O198*H198</f>
        <v>0</v>
      </c>
      <c r="Q198" s="183">
        <v>3.4999999999999997E-05</v>
      </c>
      <c r="R198" s="183">
        <f>Q198*H198</f>
        <v>0.017566499999999999</v>
      </c>
      <c r="S198" s="183">
        <v>0</v>
      </c>
      <c r="T198" s="18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5" t="s">
        <v>153</v>
      </c>
      <c r="AT198" s="185" t="s">
        <v>149</v>
      </c>
      <c r="AU198" s="185" t="s">
        <v>82</v>
      </c>
      <c r="AY198" s="19" t="s">
        <v>146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9" t="s">
        <v>80</v>
      </c>
      <c r="BK198" s="186">
        <f>ROUND(I198*H198,2)</f>
        <v>0</v>
      </c>
      <c r="BL198" s="19" t="s">
        <v>153</v>
      </c>
      <c r="BM198" s="185" t="s">
        <v>283</v>
      </c>
    </row>
    <row r="199" s="2" customFormat="1" ht="21.75" customHeight="1">
      <c r="A199" s="38"/>
      <c r="B199" s="172"/>
      <c r="C199" s="173" t="s">
        <v>284</v>
      </c>
      <c r="D199" s="173" t="s">
        <v>149</v>
      </c>
      <c r="E199" s="174" t="s">
        <v>285</v>
      </c>
      <c r="F199" s="175" t="s">
        <v>286</v>
      </c>
      <c r="G199" s="176" t="s">
        <v>152</v>
      </c>
      <c r="H199" s="177">
        <v>15.6</v>
      </c>
      <c r="I199" s="178"/>
      <c r="J199" s="179">
        <f>ROUND(I199*H199,2)</f>
        <v>0</v>
      </c>
      <c r="K199" s="180"/>
      <c r="L199" s="39"/>
      <c r="M199" s="181" t="s">
        <v>1</v>
      </c>
      <c r="N199" s="182" t="s">
        <v>38</v>
      </c>
      <c r="O199" s="77"/>
      <c r="P199" s="183">
        <f>O199*H199</f>
        <v>0</v>
      </c>
      <c r="Q199" s="183">
        <v>0</v>
      </c>
      <c r="R199" s="183">
        <f>Q199*H199</f>
        <v>0</v>
      </c>
      <c r="S199" s="183">
        <v>0.13100000000000001</v>
      </c>
      <c r="T199" s="184">
        <f>S199*H199</f>
        <v>2.0436000000000001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5" t="s">
        <v>153</v>
      </c>
      <c r="AT199" s="185" t="s">
        <v>149</v>
      </c>
      <c r="AU199" s="185" t="s">
        <v>82</v>
      </c>
      <c r="AY199" s="19" t="s">
        <v>146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19" t="s">
        <v>80</v>
      </c>
      <c r="BK199" s="186">
        <f>ROUND(I199*H199,2)</f>
        <v>0</v>
      </c>
      <c r="BL199" s="19" t="s">
        <v>153</v>
      </c>
      <c r="BM199" s="185" t="s">
        <v>287</v>
      </c>
    </row>
    <row r="200" s="2" customFormat="1" ht="21.75" customHeight="1">
      <c r="A200" s="38"/>
      <c r="B200" s="172"/>
      <c r="C200" s="173" t="s">
        <v>216</v>
      </c>
      <c r="D200" s="173" t="s">
        <v>149</v>
      </c>
      <c r="E200" s="174" t="s">
        <v>288</v>
      </c>
      <c r="F200" s="175" t="s">
        <v>289</v>
      </c>
      <c r="G200" s="176" t="s">
        <v>152</v>
      </c>
      <c r="H200" s="177">
        <v>14.5</v>
      </c>
      <c r="I200" s="178"/>
      <c r="J200" s="179">
        <f>ROUND(I200*H200,2)</f>
        <v>0</v>
      </c>
      <c r="K200" s="180"/>
      <c r="L200" s="39"/>
      <c r="M200" s="181" t="s">
        <v>1</v>
      </c>
      <c r="N200" s="182" t="s">
        <v>38</v>
      </c>
      <c r="O200" s="77"/>
      <c r="P200" s="183">
        <f>O200*H200</f>
        <v>0</v>
      </c>
      <c r="Q200" s="183">
        <v>0</v>
      </c>
      <c r="R200" s="183">
        <f>Q200*H200</f>
        <v>0</v>
      </c>
      <c r="S200" s="183">
        <v>0.26100000000000001</v>
      </c>
      <c r="T200" s="184">
        <f>S200*H200</f>
        <v>3.7845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5" t="s">
        <v>153</v>
      </c>
      <c r="AT200" s="185" t="s">
        <v>149</v>
      </c>
      <c r="AU200" s="185" t="s">
        <v>82</v>
      </c>
      <c r="AY200" s="19" t="s">
        <v>146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9" t="s">
        <v>80</v>
      </c>
      <c r="BK200" s="186">
        <f>ROUND(I200*H200,2)</f>
        <v>0</v>
      </c>
      <c r="BL200" s="19" t="s">
        <v>153</v>
      </c>
      <c r="BM200" s="185" t="s">
        <v>290</v>
      </c>
    </row>
    <row r="201" s="2" customFormat="1" ht="24.15" customHeight="1">
      <c r="A201" s="38"/>
      <c r="B201" s="172"/>
      <c r="C201" s="173" t="s">
        <v>291</v>
      </c>
      <c r="D201" s="173" t="s">
        <v>149</v>
      </c>
      <c r="E201" s="174" t="s">
        <v>292</v>
      </c>
      <c r="F201" s="175" t="s">
        <v>293</v>
      </c>
      <c r="G201" s="176" t="s">
        <v>215</v>
      </c>
      <c r="H201" s="177">
        <v>5.0999999999999996</v>
      </c>
      <c r="I201" s="178"/>
      <c r="J201" s="179">
        <f>ROUND(I201*H201,2)</f>
        <v>0</v>
      </c>
      <c r="K201" s="180"/>
      <c r="L201" s="39"/>
      <c r="M201" s="181" t="s">
        <v>1</v>
      </c>
      <c r="N201" s="182" t="s">
        <v>38</v>
      </c>
      <c r="O201" s="77"/>
      <c r="P201" s="183">
        <f>O201*H201</f>
        <v>0</v>
      </c>
      <c r="Q201" s="183">
        <v>0</v>
      </c>
      <c r="R201" s="183">
        <f>Q201*H201</f>
        <v>0</v>
      </c>
      <c r="S201" s="183">
        <v>1.8</v>
      </c>
      <c r="T201" s="184">
        <f>S201*H201</f>
        <v>9.1799999999999997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5" t="s">
        <v>153</v>
      </c>
      <c r="AT201" s="185" t="s">
        <v>149</v>
      </c>
      <c r="AU201" s="185" t="s">
        <v>82</v>
      </c>
      <c r="AY201" s="19" t="s">
        <v>146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9" t="s">
        <v>80</v>
      </c>
      <c r="BK201" s="186">
        <f>ROUND(I201*H201,2)</f>
        <v>0</v>
      </c>
      <c r="BL201" s="19" t="s">
        <v>153</v>
      </c>
      <c r="BM201" s="185" t="s">
        <v>294</v>
      </c>
    </row>
    <row r="202" s="2" customFormat="1" ht="24.15" customHeight="1">
      <c r="A202" s="38"/>
      <c r="B202" s="172"/>
      <c r="C202" s="173" t="s">
        <v>220</v>
      </c>
      <c r="D202" s="173" t="s">
        <v>149</v>
      </c>
      <c r="E202" s="174" t="s">
        <v>295</v>
      </c>
      <c r="F202" s="175" t="s">
        <v>296</v>
      </c>
      <c r="G202" s="176" t="s">
        <v>215</v>
      </c>
      <c r="H202" s="177">
        <v>4</v>
      </c>
      <c r="I202" s="178"/>
      <c r="J202" s="179">
        <f>ROUND(I202*H202,2)</f>
        <v>0</v>
      </c>
      <c r="K202" s="180"/>
      <c r="L202" s="39"/>
      <c r="M202" s="181" t="s">
        <v>1</v>
      </c>
      <c r="N202" s="182" t="s">
        <v>38</v>
      </c>
      <c r="O202" s="77"/>
      <c r="P202" s="183">
        <f>O202*H202</f>
        <v>0</v>
      </c>
      <c r="Q202" s="183">
        <v>0</v>
      </c>
      <c r="R202" s="183">
        <f>Q202*H202</f>
        <v>0</v>
      </c>
      <c r="S202" s="183">
        <v>2.3999999999999999</v>
      </c>
      <c r="T202" s="184">
        <f>S202*H202</f>
        <v>9.5999999999999996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5" t="s">
        <v>153</v>
      </c>
      <c r="AT202" s="185" t="s">
        <v>149</v>
      </c>
      <c r="AU202" s="185" t="s">
        <v>82</v>
      </c>
      <c r="AY202" s="19" t="s">
        <v>146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9" t="s">
        <v>80</v>
      </c>
      <c r="BK202" s="186">
        <f>ROUND(I202*H202,2)</f>
        <v>0</v>
      </c>
      <c r="BL202" s="19" t="s">
        <v>153</v>
      </c>
      <c r="BM202" s="185" t="s">
        <v>297</v>
      </c>
    </row>
    <row r="203" s="2" customFormat="1" ht="37.8" customHeight="1">
      <c r="A203" s="38"/>
      <c r="B203" s="172"/>
      <c r="C203" s="173" t="s">
        <v>298</v>
      </c>
      <c r="D203" s="173" t="s">
        <v>149</v>
      </c>
      <c r="E203" s="174" t="s">
        <v>299</v>
      </c>
      <c r="F203" s="175" t="s">
        <v>300</v>
      </c>
      <c r="G203" s="176" t="s">
        <v>215</v>
      </c>
      <c r="H203" s="177">
        <v>46.659999999999997</v>
      </c>
      <c r="I203" s="178"/>
      <c r="J203" s="179">
        <f>ROUND(I203*H203,2)</f>
        <v>0</v>
      </c>
      <c r="K203" s="180"/>
      <c r="L203" s="39"/>
      <c r="M203" s="181" t="s">
        <v>1</v>
      </c>
      <c r="N203" s="182" t="s">
        <v>38</v>
      </c>
      <c r="O203" s="77"/>
      <c r="P203" s="183">
        <f>O203*H203</f>
        <v>0</v>
      </c>
      <c r="Q203" s="183">
        <v>0</v>
      </c>
      <c r="R203" s="183">
        <f>Q203*H203</f>
        <v>0</v>
      </c>
      <c r="S203" s="183">
        <v>2.2000000000000002</v>
      </c>
      <c r="T203" s="184">
        <f>S203*H203</f>
        <v>102.652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5" t="s">
        <v>153</v>
      </c>
      <c r="AT203" s="185" t="s">
        <v>149</v>
      </c>
      <c r="AU203" s="185" t="s">
        <v>82</v>
      </c>
      <c r="AY203" s="19" t="s">
        <v>146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9" t="s">
        <v>80</v>
      </c>
      <c r="BK203" s="186">
        <f>ROUND(I203*H203,2)</f>
        <v>0</v>
      </c>
      <c r="BL203" s="19" t="s">
        <v>153</v>
      </c>
      <c r="BM203" s="185" t="s">
        <v>301</v>
      </c>
    </row>
    <row r="204" s="2" customFormat="1" ht="24.15" customHeight="1">
      <c r="A204" s="38"/>
      <c r="B204" s="172"/>
      <c r="C204" s="173" t="s">
        <v>223</v>
      </c>
      <c r="D204" s="173" t="s">
        <v>149</v>
      </c>
      <c r="E204" s="174" t="s">
        <v>302</v>
      </c>
      <c r="F204" s="175" t="s">
        <v>303</v>
      </c>
      <c r="G204" s="176" t="s">
        <v>152</v>
      </c>
      <c r="H204" s="177">
        <v>22.93</v>
      </c>
      <c r="I204" s="178"/>
      <c r="J204" s="179">
        <f>ROUND(I204*H204,2)</f>
        <v>0</v>
      </c>
      <c r="K204" s="180"/>
      <c r="L204" s="39"/>
      <c r="M204" s="181" t="s">
        <v>1</v>
      </c>
      <c r="N204" s="182" t="s">
        <v>38</v>
      </c>
      <c r="O204" s="77"/>
      <c r="P204" s="183">
        <f>O204*H204</f>
        <v>0</v>
      </c>
      <c r="Q204" s="183">
        <v>0</v>
      </c>
      <c r="R204" s="183">
        <f>Q204*H204</f>
        <v>0</v>
      </c>
      <c r="S204" s="183">
        <v>0.035000000000000003</v>
      </c>
      <c r="T204" s="184">
        <f>S204*H204</f>
        <v>0.8025500000000001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5" t="s">
        <v>153</v>
      </c>
      <c r="AT204" s="185" t="s">
        <v>149</v>
      </c>
      <c r="AU204" s="185" t="s">
        <v>82</v>
      </c>
      <c r="AY204" s="19" t="s">
        <v>146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9" t="s">
        <v>80</v>
      </c>
      <c r="BK204" s="186">
        <f>ROUND(I204*H204,2)</f>
        <v>0</v>
      </c>
      <c r="BL204" s="19" t="s">
        <v>153</v>
      </c>
      <c r="BM204" s="185" t="s">
        <v>304</v>
      </c>
    </row>
    <row r="205" s="2" customFormat="1" ht="21.75" customHeight="1">
      <c r="A205" s="38"/>
      <c r="B205" s="172"/>
      <c r="C205" s="173" t="s">
        <v>305</v>
      </c>
      <c r="D205" s="173" t="s">
        <v>149</v>
      </c>
      <c r="E205" s="174" t="s">
        <v>306</v>
      </c>
      <c r="F205" s="175" t="s">
        <v>307</v>
      </c>
      <c r="G205" s="176" t="s">
        <v>152</v>
      </c>
      <c r="H205" s="177">
        <v>31.32</v>
      </c>
      <c r="I205" s="178"/>
      <c r="J205" s="179">
        <f>ROUND(I205*H205,2)</f>
        <v>0</v>
      </c>
      <c r="K205" s="180"/>
      <c r="L205" s="39"/>
      <c r="M205" s="181" t="s">
        <v>1</v>
      </c>
      <c r="N205" s="182" t="s">
        <v>38</v>
      </c>
      <c r="O205" s="77"/>
      <c r="P205" s="183">
        <f>O205*H205</f>
        <v>0</v>
      </c>
      <c r="Q205" s="183">
        <v>0</v>
      </c>
      <c r="R205" s="183">
        <f>Q205*H205</f>
        <v>0</v>
      </c>
      <c r="S205" s="183">
        <v>0.087999999999999995</v>
      </c>
      <c r="T205" s="184">
        <f>S205*H205</f>
        <v>2.7561599999999999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5" t="s">
        <v>153</v>
      </c>
      <c r="AT205" s="185" t="s">
        <v>149</v>
      </c>
      <c r="AU205" s="185" t="s">
        <v>82</v>
      </c>
      <c r="AY205" s="19" t="s">
        <v>146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9" t="s">
        <v>80</v>
      </c>
      <c r="BK205" s="186">
        <f>ROUND(I205*H205,2)</f>
        <v>0</v>
      </c>
      <c r="BL205" s="19" t="s">
        <v>153</v>
      </c>
      <c r="BM205" s="185" t="s">
        <v>308</v>
      </c>
    </row>
    <row r="206" s="2" customFormat="1" ht="16.5" customHeight="1">
      <c r="A206" s="38"/>
      <c r="B206" s="172"/>
      <c r="C206" s="173" t="s">
        <v>226</v>
      </c>
      <c r="D206" s="173" t="s">
        <v>149</v>
      </c>
      <c r="E206" s="174" t="s">
        <v>309</v>
      </c>
      <c r="F206" s="175" t="s">
        <v>310</v>
      </c>
      <c r="G206" s="176" t="s">
        <v>152</v>
      </c>
      <c r="H206" s="177">
        <v>8.0600000000000005</v>
      </c>
      <c r="I206" s="178"/>
      <c r="J206" s="179">
        <f>ROUND(I206*H206,2)</f>
        <v>0</v>
      </c>
      <c r="K206" s="180"/>
      <c r="L206" s="39"/>
      <c r="M206" s="181" t="s">
        <v>1</v>
      </c>
      <c r="N206" s="182" t="s">
        <v>38</v>
      </c>
      <c r="O206" s="77"/>
      <c r="P206" s="183">
        <f>O206*H206</f>
        <v>0</v>
      </c>
      <c r="Q206" s="183">
        <v>0</v>
      </c>
      <c r="R206" s="183">
        <f>Q206*H206</f>
        <v>0</v>
      </c>
      <c r="S206" s="183">
        <v>0.051999999999999998</v>
      </c>
      <c r="T206" s="184">
        <f>S206*H206</f>
        <v>0.41911999999999999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5" t="s">
        <v>153</v>
      </c>
      <c r="AT206" s="185" t="s">
        <v>149</v>
      </c>
      <c r="AU206" s="185" t="s">
        <v>82</v>
      </c>
      <c r="AY206" s="19" t="s">
        <v>146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9" t="s">
        <v>80</v>
      </c>
      <c r="BK206" s="186">
        <f>ROUND(I206*H206,2)</f>
        <v>0</v>
      </c>
      <c r="BL206" s="19" t="s">
        <v>153</v>
      </c>
      <c r="BM206" s="185" t="s">
        <v>311</v>
      </c>
    </row>
    <row r="207" s="2" customFormat="1" ht="24.15" customHeight="1">
      <c r="A207" s="38"/>
      <c r="B207" s="172"/>
      <c r="C207" s="173" t="s">
        <v>312</v>
      </c>
      <c r="D207" s="173" t="s">
        <v>149</v>
      </c>
      <c r="E207" s="174" t="s">
        <v>313</v>
      </c>
      <c r="F207" s="175" t="s">
        <v>314</v>
      </c>
      <c r="G207" s="176" t="s">
        <v>152</v>
      </c>
      <c r="H207" s="177">
        <v>21.5</v>
      </c>
      <c r="I207" s="178"/>
      <c r="J207" s="179">
        <f>ROUND(I207*H207,2)</f>
        <v>0</v>
      </c>
      <c r="K207" s="180"/>
      <c r="L207" s="39"/>
      <c r="M207" s="181" t="s">
        <v>1</v>
      </c>
      <c r="N207" s="182" t="s">
        <v>38</v>
      </c>
      <c r="O207" s="77"/>
      <c r="P207" s="183">
        <f>O207*H207</f>
        <v>0</v>
      </c>
      <c r="Q207" s="183">
        <v>0</v>
      </c>
      <c r="R207" s="183">
        <f>Q207*H207</f>
        <v>0</v>
      </c>
      <c r="S207" s="183">
        <v>0.058999999999999997</v>
      </c>
      <c r="T207" s="184">
        <f>S207*H207</f>
        <v>1.2685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5" t="s">
        <v>153</v>
      </c>
      <c r="AT207" s="185" t="s">
        <v>149</v>
      </c>
      <c r="AU207" s="185" t="s">
        <v>82</v>
      </c>
      <c r="AY207" s="19" t="s">
        <v>146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9" t="s">
        <v>80</v>
      </c>
      <c r="BK207" s="186">
        <f>ROUND(I207*H207,2)</f>
        <v>0</v>
      </c>
      <c r="BL207" s="19" t="s">
        <v>153</v>
      </c>
      <c r="BM207" s="185" t="s">
        <v>315</v>
      </c>
    </row>
    <row r="208" s="2" customFormat="1" ht="24.15" customHeight="1">
      <c r="A208" s="38"/>
      <c r="B208" s="172"/>
      <c r="C208" s="173" t="s">
        <v>316</v>
      </c>
      <c r="D208" s="173" t="s">
        <v>149</v>
      </c>
      <c r="E208" s="174" t="s">
        <v>317</v>
      </c>
      <c r="F208" s="175" t="s">
        <v>318</v>
      </c>
      <c r="G208" s="176" t="s">
        <v>203</v>
      </c>
      <c r="H208" s="177">
        <v>105.8</v>
      </c>
      <c r="I208" s="178"/>
      <c r="J208" s="179">
        <f>ROUND(I208*H208,2)</f>
        <v>0</v>
      </c>
      <c r="K208" s="180"/>
      <c r="L208" s="39"/>
      <c r="M208" s="181" t="s">
        <v>1</v>
      </c>
      <c r="N208" s="182" t="s">
        <v>38</v>
      </c>
      <c r="O208" s="77"/>
      <c r="P208" s="183">
        <f>O208*H208</f>
        <v>0</v>
      </c>
      <c r="Q208" s="183">
        <v>0</v>
      </c>
      <c r="R208" s="183">
        <f>Q208*H208</f>
        <v>0</v>
      </c>
      <c r="S208" s="183">
        <v>0.012999999999999999</v>
      </c>
      <c r="T208" s="184">
        <f>S208*H208</f>
        <v>1.3754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5" t="s">
        <v>153</v>
      </c>
      <c r="AT208" s="185" t="s">
        <v>149</v>
      </c>
      <c r="AU208" s="185" t="s">
        <v>82</v>
      </c>
      <c r="AY208" s="19" t="s">
        <v>146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9" t="s">
        <v>80</v>
      </c>
      <c r="BK208" s="186">
        <f>ROUND(I208*H208,2)</f>
        <v>0</v>
      </c>
      <c r="BL208" s="19" t="s">
        <v>153</v>
      </c>
      <c r="BM208" s="185" t="s">
        <v>319</v>
      </c>
    </row>
    <row r="209" s="2" customFormat="1" ht="24.15" customHeight="1">
      <c r="A209" s="38"/>
      <c r="B209" s="172"/>
      <c r="C209" s="173" t="s">
        <v>320</v>
      </c>
      <c r="D209" s="173" t="s">
        <v>149</v>
      </c>
      <c r="E209" s="174" t="s">
        <v>321</v>
      </c>
      <c r="F209" s="175" t="s">
        <v>322</v>
      </c>
      <c r="G209" s="176" t="s">
        <v>215</v>
      </c>
      <c r="H209" s="177">
        <v>2.52</v>
      </c>
      <c r="I209" s="178"/>
      <c r="J209" s="179">
        <f>ROUND(I209*H209,2)</f>
        <v>0</v>
      </c>
      <c r="K209" s="180"/>
      <c r="L209" s="39"/>
      <c r="M209" s="181" t="s">
        <v>1</v>
      </c>
      <c r="N209" s="182" t="s">
        <v>38</v>
      </c>
      <c r="O209" s="77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5" t="s">
        <v>153</v>
      </c>
      <c r="AT209" s="185" t="s">
        <v>149</v>
      </c>
      <c r="AU209" s="185" t="s">
        <v>82</v>
      </c>
      <c r="AY209" s="19" t="s">
        <v>146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9" t="s">
        <v>80</v>
      </c>
      <c r="BK209" s="186">
        <f>ROUND(I209*H209,2)</f>
        <v>0</v>
      </c>
      <c r="BL209" s="19" t="s">
        <v>153</v>
      </c>
      <c r="BM209" s="185" t="s">
        <v>323</v>
      </c>
    </row>
    <row r="210" s="12" customFormat="1" ht="22.8" customHeight="1">
      <c r="A210" s="12"/>
      <c r="B210" s="159"/>
      <c r="C210" s="12"/>
      <c r="D210" s="160" t="s">
        <v>72</v>
      </c>
      <c r="E210" s="170" t="s">
        <v>324</v>
      </c>
      <c r="F210" s="170" t="s">
        <v>325</v>
      </c>
      <c r="G210" s="12"/>
      <c r="H210" s="12"/>
      <c r="I210" s="162"/>
      <c r="J210" s="171">
        <f>BK210</f>
        <v>0</v>
      </c>
      <c r="K210" s="12"/>
      <c r="L210" s="159"/>
      <c r="M210" s="164"/>
      <c r="N210" s="165"/>
      <c r="O210" s="165"/>
      <c r="P210" s="166">
        <f>SUM(P211:P223)</f>
        <v>0</v>
      </c>
      <c r="Q210" s="165"/>
      <c r="R210" s="166">
        <f>SUM(R211:R223)</f>
        <v>0</v>
      </c>
      <c r="S210" s="165"/>
      <c r="T210" s="167">
        <f>SUM(T211:T223)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60" t="s">
        <v>80</v>
      </c>
      <c r="AT210" s="168" t="s">
        <v>72</v>
      </c>
      <c r="AU210" s="168" t="s">
        <v>80</v>
      </c>
      <c r="AY210" s="160" t="s">
        <v>146</v>
      </c>
      <c r="BK210" s="169">
        <f>SUM(BK211:BK223)</f>
        <v>0</v>
      </c>
    </row>
    <row r="211" s="2" customFormat="1" ht="33" customHeight="1">
      <c r="A211" s="38"/>
      <c r="B211" s="172"/>
      <c r="C211" s="173" t="s">
        <v>256</v>
      </c>
      <c r="D211" s="198" t="s">
        <v>149</v>
      </c>
      <c r="E211" s="174" t="s">
        <v>326</v>
      </c>
      <c r="F211" s="175" t="s">
        <v>327</v>
      </c>
      <c r="G211" s="176" t="s">
        <v>328</v>
      </c>
      <c r="H211" s="177">
        <v>160.81899999999999</v>
      </c>
      <c r="I211" s="178"/>
      <c r="J211" s="179">
        <f>ROUND(I211*H211,2)</f>
        <v>0</v>
      </c>
      <c r="K211" s="180"/>
      <c r="L211" s="39"/>
      <c r="M211" s="181" t="s">
        <v>1</v>
      </c>
      <c r="N211" s="182" t="s">
        <v>38</v>
      </c>
      <c r="O211" s="77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5" t="s">
        <v>153</v>
      </c>
      <c r="AT211" s="185" t="s">
        <v>149</v>
      </c>
      <c r="AU211" s="185" t="s">
        <v>82</v>
      </c>
      <c r="AY211" s="19" t="s">
        <v>146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9" t="s">
        <v>80</v>
      </c>
      <c r="BK211" s="186">
        <f>ROUND(I211*H211,2)</f>
        <v>0</v>
      </c>
      <c r="BL211" s="19" t="s">
        <v>153</v>
      </c>
      <c r="BM211" s="185" t="s">
        <v>329</v>
      </c>
    </row>
    <row r="212" s="2" customFormat="1" ht="16.5" customHeight="1">
      <c r="A212" s="38"/>
      <c r="B212" s="172"/>
      <c r="C212" s="173" t="s">
        <v>330</v>
      </c>
      <c r="D212" s="173" t="s">
        <v>149</v>
      </c>
      <c r="E212" s="174" t="s">
        <v>331</v>
      </c>
      <c r="F212" s="175" t="s">
        <v>332</v>
      </c>
      <c r="G212" s="176" t="s">
        <v>203</v>
      </c>
      <c r="H212" s="177">
        <v>6</v>
      </c>
      <c r="I212" s="178"/>
      <c r="J212" s="179">
        <f>ROUND(I212*H212,2)</f>
        <v>0</v>
      </c>
      <c r="K212" s="180"/>
      <c r="L212" s="39"/>
      <c r="M212" s="181" t="s">
        <v>1</v>
      </c>
      <c r="N212" s="182" t="s">
        <v>38</v>
      </c>
      <c r="O212" s="77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5" t="s">
        <v>153</v>
      </c>
      <c r="AT212" s="185" t="s">
        <v>149</v>
      </c>
      <c r="AU212" s="185" t="s">
        <v>82</v>
      </c>
      <c r="AY212" s="19" t="s">
        <v>146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9" t="s">
        <v>80</v>
      </c>
      <c r="BK212" s="186">
        <f>ROUND(I212*H212,2)</f>
        <v>0</v>
      </c>
      <c r="BL212" s="19" t="s">
        <v>153</v>
      </c>
      <c r="BM212" s="185" t="s">
        <v>333</v>
      </c>
    </row>
    <row r="213" s="2" customFormat="1" ht="24.15" customHeight="1">
      <c r="A213" s="38"/>
      <c r="B213" s="172"/>
      <c r="C213" s="173" t="s">
        <v>260</v>
      </c>
      <c r="D213" s="173" t="s">
        <v>149</v>
      </c>
      <c r="E213" s="174" t="s">
        <v>334</v>
      </c>
      <c r="F213" s="175" t="s">
        <v>335</v>
      </c>
      <c r="G213" s="176" t="s">
        <v>203</v>
      </c>
      <c r="H213" s="177">
        <v>180</v>
      </c>
      <c r="I213" s="178"/>
      <c r="J213" s="179">
        <f>ROUND(I213*H213,2)</f>
        <v>0</v>
      </c>
      <c r="K213" s="180"/>
      <c r="L213" s="39"/>
      <c r="M213" s="181" t="s">
        <v>1</v>
      </c>
      <c r="N213" s="182" t="s">
        <v>38</v>
      </c>
      <c r="O213" s="77"/>
      <c r="P213" s="183">
        <f>O213*H213</f>
        <v>0</v>
      </c>
      <c r="Q213" s="183">
        <v>0</v>
      </c>
      <c r="R213" s="183">
        <f>Q213*H213</f>
        <v>0</v>
      </c>
      <c r="S213" s="183">
        <v>0</v>
      </c>
      <c r="T213" s="18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5" t="s">
        <v>153</v>
      </c>
      <c r="AT213" s="185" t="s">
        <v>149</v>
      </c>
      <c r="AU213" s="185" t="s">
        <v>82</v>
      </c>
      <c r="AY213" s="19" t="s">
        <v>146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9" t="s">
        <v>80</v>
      </c>
      <c r="BK213" s="186">
        <f>ROUND(I213*H213,2)</f>
        <v>0</v>
      </c>
      <c r="BL213" s="19" t="s">
        <v>153</v>
      </c>
      <c r="BM213" s="185" t="s">
        <v>336</v>
      </c>
    </row>
    <row r="214" s="13" customFormat="1">
      <c r="A214" s="13"/>
      <c r="B214" s="199"/>
      <c r="C214" s="13"/>
      <c r="D214" s="200" t="s">
        <v>247</v>
      </c>
      <c r="E214" s="201" t="s">
        <v>1</v>
      </c>
      <c r="F214" s="202" t="s">
        <v>337</v>
      </c>
      <c r="G214" s="13"/>
      <c r="H214" s="203">
        <v>180</v>
      </c>
      <c r="I214" s="204"/>
      <c r="J214" s="13"/>
      <c r="K214" s="13"/>
      <c r="L214" s="199"/>
      <c r="M214" s="205"/>
      <c r="N214" s="206"/>
      <c r="O214" s="206"/>
      <c r="P214" s="206"/>
      <c r="Q214" s="206"/>
      <c r="R214" s="206"/>
      <c r="S214" s="206"/>
      <c r="T214" s="20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01" t="s">
        <v>247</v>
      </c>
      <c r="AU214" s="201" t="s">
        <v>82</v>
      </c>
      <c r="AV214" s="13" t="s">
        <v>82</v>
      </c>
      <c r="AW214" s="13" t="s">
        <v>31</v>
      </c>
      <c r="AX214" s="13" t="s">
        <v>80</v>
      </c>
      <c r="AY214" s="201" t="s">
        <v>146</v>
      </c>
    </row>
    <row r="215" s="2" customFormat="1" ht="24.15" customHeight="1">
      <c r="A215" s="38"/>
      <c r="B215" s="172"/>
      <c r="C215" s="173" t="s">
        <v>338</v>
      </c>
      <c r="D215" s="173" t="s">
        <v>149</v>
      </c>
      <c r="E215" s="174" t="s">
        <v>339</v>
      </c>
      <c r="F215" s="175" t="s">
        <v>340</v>
      </c>
      <c r="G215" s="176" t="s">
        <v>328</v>
      </c>
      <c r="H215" s="177">
        <v>160.81899999999999</v>
      </c>
      <c r="I215" s="178"/>
      <c r="J215" s="179">
        <f>ROUND(I215*H215,2)</f>
        <v>0</v>
      </c>
      <c r="K215" s="180"/>
      <c r="L215" s="39"/>
      <c r="M215" s="181" t="s">
        <v>1</v>
      </c>
      <c r="N215" s="182" t="s">
        <v>38</v>
      </c>
      <c r="O215" s="77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5" t="s">
        <v>153</v>
      </c>
      <c r="AT215" s="185" t="s">
        <v>149</v>
      </c>
      <c r="AU215" s="185" t="s">
        <v>82</v>
      </c>
      <c r="AY215" s="19" t="s">
        <v>146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9" t="s">
        <v>80</v>
      </c>
      <c r="BK215" s="186">
        <f>ROUND(I215*H215,2)</f>
        <v>0</v>
      </c>
      <c r="BL215" s="19" t="s">
        <v>153</v>
      </c>
      <c r="BM215" s="185" t="s">
        <v>341</v>
      </c>
    </row>
    <row r="216" s="2" customFormat="1" ht="24.15" customHeight="1">
      <c r="A216" s="38"/>
      <c r="B216" s="172"/>
      <c r="C216" s="173" t="s">
        <v>264</v>
      </c>
      <c r="D216" s="173" t="s">
        <v>149</v>
      </c>
      <c r="E216" s="174" t="s">
        <v>342</v>
      </c>
      <c r="F216" s="175" t="s">
        <v>343</v>
      </c>
      <c r="G216" s="176" t="s">
        <v>328</v>
      </c>
      <c r="H216" s="177">
        <v>1608.4100000000001</v>
      </c>
      <c r="I216" s="178"/>
      <c r="J216" s="179">
        <f>ROUND(I216*H216,2)</f>
        <v>0</v>
      </c>
      <c r="K216" s="180"/>
      <c r="L216" s="39"/>
      <c r="M216" s="181" t="s">
        <v>1</v>
      </c>
      <c r="N216" s="182" t="s">
        <v>38</v>
      </c>
      <c r="O216" s="77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5" t="s">
        <v>153</v>
      </c>
      <c r="AT216" s="185" t="s">
        <v>149</v>
      </c>
      <c r="AU216" s="185" t="s">
        <v>82</v>
      </c>
      <c r="AY216" s="19" t="s">
        <v>146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9" t="s">
        <v>80</v>
      </c>
      <c r="BK216" s="186">
        <f>ROUND(I216*H216,2)</f>
        <v>0</v>
      </c>
      <c r="BL216" s="19" t="s">
        <v>153</v>
      </c>
      <c r="BM216" s="185" t="s">
        <v>344</v>
      </c>
    </row>
    <row r="217" s="13" customFormat="1">
      <c r="A217" s="13"/>
      <c r="B217" s="199"/>
      <c r="C217" s="13"/>
      <c r="D217" s="200" t="s">
        <v>247</v>
      </c>
      <c r="E217" s="201" t="s">
        <v>1</v>
      </c>
      <c r="F217" s="202" t="s">
        <v>345</v>
      </c>
      <c r="G217" s="13"/>
      <c r="H217" s="203">
        <v>1608.4100000000001</v>
      </c>
      <c r="I217" s="204"/>
      <c r="J217" s="13"/>
      <c r="K217" s="13"/>
      <c r="L217" s="199"/>
      <c r="M217" s="205"/>
      <c r="N217" s="206"/>
      <c r="O217" s="206"/>
      <c r="P217" s="206"/>
      <c r="Q217" s="206"/>
      <c r="R217" s="206"/>
      <c r="S217" s="206"/>
      <c r="T217" s="20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1" t="s">
        <v>247</v>
      </c>
      <c r="AU217" s="201" t="s">
        <v>82</v>
      </c>
      <c r="AV217" s="13" t="s">
        <v>82</v>
      </c>
      <c r="AW217" s="13" t="s">
        <v>31</v>
      </c>
      <c r="AX217" s="13" t="s">
        <v>80</v>
      </c>
      <c r="AY217" s="201" t="s">
        <v>146</v>
      </c>
    </row>
    <row r="218" s="2" customFormat="1" ht="33" customHeight="1">
      <c r="A218" s="38"/>
      <c r="B218" s="172"/>
      <c r="C218" s="173" t="s">
        <v>346</v>
      </c>
      <c r="D218" s="173" t="s">
        <v>149</v>
      </c>
      <c r="E218" s="174" t="s">
        <v>347</v>
      </c>
      <c r="F218" s="175" t="s">
        <v>348</v>
      </c>
      <c r="G218" s="176" t="s">
        <v>328</v>
      </c>
      <c r="H218" s="177">
        <v>102.652</v>
      </c>
      <c r="I218" s="178"/>
      <c r="J218" s="179">
        <f>ROUND(I218*H218,2)</f>
        <v>0</v>
      </c>
      <c r="K218" s="180"/>
      <c r="L218" s="39"/>
      <c r="M218" s="181" t="s">
        <v>1</v>
      </c>
      <c r="N218" s="182" t="s">
        <v>38</v>
      </c>
      <c r="O218" s="77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85" t="s">
        <v>153</v>
      </c>
      <c r="AT218" s="185" t="s">
        <v>149</v>
      </c>
      <c r="AU218" s="185" t="s">
        <v>82</v>
      </c>
      <c r="AY218" s="19" t="s">
        <v>146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9" t="s">
        <v>80</v>
      </c>
      <c r="BK218" s="186">
        <f>ROUND(I218*H218,2)</f>
        <v>0</v>
      </c>
      <c r="BL218" s="19" t="s">
        <v>153</v>
      </c>
      <c r="BM218" s="185" t="s">
        <v>349</v>
      </c>
    </row>
    <row r="219" s="2" customFormat="1" ht="37.8" customHeight="1">
      <c r="A219" s="38"/>
      <c r="B219" s="172"/>
      <c r="C219" s="173" t="s">
        <v>350</v>
      </c>
      <c r="D219" s="173" t="s">
        <v>149</v>
      </c>
      <c r="E219" s="174" t="s">
        <v>351</v>
      </c>
      <c r="F219" s="175" t="s">
        <v>352</v>
      </c>
      <c r="G219" s="176" t="s">
        <v>328</v>
      </c>
      <c r="H219" s="177">
        <v>9.5999999999999996</v>
      </c>
      <c r="I219" s="178"/>
      <c r="J219" s="179">
        <f>ROUND(I219*H219,2)</f>
        <v>0</v>
      </c>
      <c r="K219" s="180"/>
      <c r="L219" s="39"/>
      <c r="M219" s="181" t="s">
        <v>1</v>
      </c>
      <c r="N219" s="182" t="s">
        <v>38</v>
      </c>
      <c r="O219" s="77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5" t="s">
        <v>153</v>
      </c>
      <c r="AT219" s="185" t="s">
        <v>149</v>
      </c>
      <c r="AU219" s="185" t="s">
        <v>82</v>
      </c>
      <c r="AY219" s="19" t="s">
        <v>146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9" t="s">
        <v>80</v>
      </c>
      <c r="BK219" s="186">
        <f>ROUND(I219*H219,2)</f>
        <v>0</v>
      </c>
      <c r="BL219" s="19" t="s">
        <v>153</v>
      </c>
      <c r="BM219" s="185" t="s">
        <v>353</v>
      </c>
    </row>
    <row r="220" s="2" customFormat="1" ht="33" customHeight="1">
      <c r="A220" s="38"/>
      <c r="B220" s="172"/>
      <c r="C220" s="173" t="s">
        <v>354</v>
      </c>
      <c r="D220" s="173" t="s">
        <v>149</v>
      </c>
      <c r="E220" s="174" t="s">
        <v>355</v>
      </c>
      <c r="F220" s="175" t="s">
        <v>356</v>
      </c>
      <c r="G220" s="176" t="s">
        <v>328</v>
      </c>
      <c r="H220" s="177">
        <v>15.009</v>
      </c>
      <c r="I220" s="178"/>
      <c r="J220" s="179">
        <f>ROUND(I220*H220,2)</f>
        <v>0</v>
      </c>
      <c r="K220" s="180"/>
      <c r="L220" s="39"/>
      <c r="M220" s="181" t="s">
        <v>1</v>
      </c>
      <c r="N220" s="182" t="s">
        <v>38</v>
      </c>
      <c r="O220" s="77"/>
      <c r="P220" s="183">
        <f>O220*H220</f>
        <v>0</v>
      </c>
      <c r="Q220" s="183">
        <v>0</v>
      </c>
      <c r="R220" s="183">
        <f>Q220*H220</f>
        <v>0</v>
      </c>
      <c r="S220" s="183">
        <v>0</v>
      </c>
      <c r="T220" s="18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5" t="s">
        <v>153</v>
      </c>
      <c r="AT220" s="185" t="s">
        <v>149</v>
      </c>
      <c r="AU220" s="185" t="s">
        <v>82</v>
      </c>
      <c r="AY220" s="19" t="s">
        <v>146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9" t="s">
        <v>80</v>
      </c>
      <c r="BK220" s="186">
        <f>ROUND(I220*H220,2)</f>
        <v>0</v>
      </c>
      <c r="BL220" s="19" t="s">
        <v>153</v>
      </c>
      <c r="BM220" s="185" t="s">
        <v>357</v>
      </c>
    </row>
    <row r="221" s="2" customFormat="1" ht="33" customHeight="1">
      <c r="A221" s="38"/>
      <c r="B221" s="172"/>
      <c r="C221" s="173" t="s">
        <v>358</v>
      </c>
      <c r="D221" s="173" t="s">
        <v>149</v>
      </c>
      <c r="E221" s="174" t="s">
        <v>359</v>
      </c>
      <c r="F221" s="175" t="s">
        <v>360</v>
      </c>
      <c r="G221" s="176" t="s">
        <v>328</v>
      </c>
      <c r="H221" s="177">
        <v>8.2210000000000001</v>
      </c>
      <c r="I221" s="178"/>
      <c r="J221" s="179">
        <f>ROUND(I221*H221,2)</f>
        <v>0</v>
      </c>
      <c r="K221" s="180"/>
      <c r="L221" s="39"/>
      <c r="M221" s="181" t="s">
        <v>1</v>
      </c>
      <c r="N221" s="182" t="s">
        <v>38</v>
      </c>
      <c r="O221" s="77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5" t="s">
        <v>153</v>
      </c>
      <c r="AT221" s="185" t="s">
        <v>149</v>
      </c>
      <c r="AU221" s="185" t="s">
        <v>82</v>
      </c>
      <c r="AY221" s="19" t="s">
        <v>146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9" t="s">
        <v>80</v>
      </c>
      <c r="BK221" s="186">
        <f>ROUND(I221*H221,2)</f>
        <v>0</v>
      </c>
      <c r="BL221" s="19" t="s">
        <v>153</v>
      </c>
      <c r="BM221" s="185" t="s">
        <v>361</v>
      </c>
    </row>
    <row r="222" s="2" customFormat="1" ht="33" customHeight="1">
      <c r="A222" s="38"/>
      <c r="B222" s="172"/>
      <c r="C222" s="173" t="s">
        <v>362</v>
      </c>
      <c r="D222" s="173" t="s">
        <v>149</v>
      </c>
      <c r="E222" s="174" t="s">
        <v>363</v>
      </c>
      <c r="F222" s="175" t="s">
        <v>364</v>
      </c>
      <c r="G222" s="176" t="s">
        <v>328</v>
      </c>
      <c r="H222" s="177">
        <v>24.09</v>
      </c>
      <c r="I222" s="178"/>
      <c r="J222" s="179">
        <f>ROUND(I222*H222,2)</f>
        <v>0</v>
      </c>
      <c r="K222" s="180"/>
      <c r="L222" s="39"/>
      <c r="M222" s="181" t="s">
        <v>1</v>
      </c>
      <c r="N222" s="182" t="s">
        <v>38</v>
      </c>
      <c r="O222" s="77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5" t="s">
        <v>153</v>
      </c>
      <c r="AT222" s="185" t="s">
        <v>149</v>
      </c>
      <c r="AU222" s="185" t="s">
        <v>82</v>
      </c>
      <c r="AY222" s="19" t="s">
        <v>146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9" t="s">
        <v>80</v>
      </c>
      <c r="BK222" s="186">
        <f>ROUND(I222*H222,2)</f>
        <v>0</v>
      </c>
      <c r="BL222" s="19" t="s">
        <v>153</v>
      </c>
      <c r="BM222" s="185" t="s">
        <v>365</v>
      </c>
    </row>
    <row r="223" s="2" customFormat="1" ht="37.8" customHeight="1">
      <c r="A223" s="38"/>
      <c r="B223" s="172"/>
      <c r="C223" s="173" t="s">
        <v>366</v>
      </c>
      <c r="D223" s="173" t="s">
        <v>149</v>
      </c>
      <c r="E223" s="174" t="s">
        <v>367</v>
      </c>
      <c r="F223" s="175" t="s">
        <v>368</v>
      </c>
      <c r="G223" s="176" t="s">
        <v>328</v>
      </c>
      <c r="H223" s="177">
        <v>1.2689999999999999</v>
      </c>
      <c r="I223" s="178"/>
      <c r="J223" s="179">
        <f>ROUND(I223*H223,2)</f>
        <v>0</v>
      </c>
      <c r="K223" s="180"/>
      <c r="L223" s="39"/>
      <c r="M223" s="181" t="s">
        <v>1</v>
      </c>
      <c r="N223" s="182" t="s">
        <v>38</v>
      </c>
      <c r="O223" s="77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5" t="s">
        <v>153</v>
      </c>
      <c r="AT223" s="185" t="s">
        <v>149</v>
      </c>
      <c r="AU223" s="185" t="s">
        <v>82</v>
      </c>
      <c r="AY223" s="19" t="s">
        <v>146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19" t="s">
        <v>80</v>
      </c>
      <c r="BK223" s="186">
        <f>ROUND(I223*H223,2)</f>
        <v>0</v>
      </c>
      <c r="BL223" s="19" t="s">
        <v>153</v>
      </c>
      <c r="BM223" s="185" t="s">
        <v>369</v>
      </c>
    </row>
    <row r="224" s="12" customFormat="1" ht="22.8" customHeight="1">
      <c r="A224" s="12"/>
      <c r="B224" s="159"/>
      <c r="C224" s="12"/>
      <c r="D224" s="160" t="s">
        <v>72</v>
      </c>
      <c r="E224" s="170" t="s">
        <v>370</v>
      </c>
      <c r="F224" s="170" t="s">
        <v>371</v>
      </c>
      <c r="G224" s="12"/>
      <c r="H224" s="12"/>
      <c r="I224" s="162"/>
      <c r="J224" s="171">
        <f>BK224</f>
        <v>0</v>
      </c>
      <c r="K224" s="12"/>
      <c r="L224" s="159"/>
      <c r="M224" s="164"/>
      <c r="N224" s="165"/>
      <c r="O224" s="165"/>
      <c r="P224" s="166">
        <f>P225</f>
        <v>0</v>
      </c>
      <c r="Q224" s="165"/>
      <c r="R224" s="166">
        <f>R225</f>
        <v>0</v>
      </c>
      <c r="S224" s="165"/>
      <c r="T224" s="167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0" t="s">
        <v>80</v>
      </c>
      <c r="AT224" s="168" t="s">
        <v>72</v>
      </c>
      <c r="AU224" s="168" t="s">
        <v>80</v>
      </c>
      <c r="AY224" s="160" t="s">
        <v>146</v>
      </c>
      <c r="BK224" s="169">
        <f>BK225</f>
        <v>0</v>
      </c>
    </row>
    <row r="225" s="2" customFormat="1" ht="24.15" customHeight="1">
      <c r="A225" s="38"/>
      <c r="B225" s="172"/>
      <c r="C225" s="173" t="s">
        <v>372</v>
      </c>
      <c r="D225" s="198" t="s">
        <v>149</v>
      </c>
      <c r="E225" s="174" t="s">
        <v>373</v>
      </c>
      <c r="F225" s="175" t="s">
        <v>374</v>
      </c>
      <c r="G225" s="176" t="s">
        <v>328</v>
      </c>
      <c r="H225" s="177">
        <v>119.494</v>
      </c>
      <c r="I225" s="178"/>
      <c r="J225" s="179">
        <f>ROUND(I225*H225,2)</f>
        <v>0</v>
      </c>
      <c r="K225" s="180"/>
      <c r="L225" s="39"/>
      <c r="M225" s="181" t="s">
        <v>1</v>
      </c>
      <c r="N225" s="182" t="s">
        <v>38</v>
      </c>
      <c r="O225" s="77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5" t="s">
        <v>153</v>
      </c>
      <c r="AT225" s="185" t="s">
        <v>149</v>
      </c>
      <c r="AU225" s="185" t="s">
        <v>82</v>
      </c>
      <c r="AY225" s="19" t="s">
        <v>146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9" t="s">
        <v>80</v>
      </c>
      <c r="BK225" s="186">
        <f>ROUND(I225*H225,2)</f>
        <v>0</v>
      </c>
      <c r="BL225" s="19" t="s">
        <v>153</v>
      </c>
      <c r="BM225" s="185" t="s">
        <v>375</v>
      </c>
    </row>
    <row r="226" s="12" customFormat="1" ht="25.92" customHeight="1">
      <c r="A226" s="12"/>
      <c r="B226" s="159"/>
      <c r="C226" s="12"/>
      <c r="D226" s="160" t="s">
        <v>72</v>
      </c>
      <c r="E226" s="161" t="s">
        <v>376</v>
      </c>
      <c r="F226" s="161" t="s">
        <v>377</v>
      </c>
      <c r="G226" s="12"/>
      <c r="H226" s="12"/>
      <c r="I226" s="162"/>
      <c r="J226" s="163">
        <f>BK226</f>
        <v>0</v>
      </c>
      <c r="K226" s="12"/>
      <c r="L226" s="159"/>
      <c r="M226" s="164"/>
      <c r="N226" s="165"/>
      <c r="O226" s="165"/>
      <c r="P226" s="166">
        <f>P227+P231+P235+P261+P287+P300+P317+P319+P332+P344+P363+P387+P409+P427+P439+P456+P541+P545+P583+P610+P620+P632+P638</f>
        <v>0</v>
      </c>
      <c r="Q226" s="165"/>
      <c r="R226" s="166">
        <f>R227+R231+R235+R261+R287+R300+R317+R319+R332+R344+R363+R387+R409+R427+R439+R456+R541+R545+R583+R610+R620+R632+R638</f>
        <v>71.844598918500012</v>
      </c>
      <c r="S226" s="165"/>
      <c r="T226" s="167">
        <f>T227+T231+T235+T261+T287+T300+T317+T319+T332+T344+T363+T387+T409+T427+T439+T456+T541+T545+T583+T610+T620+T632+T638</f>
        <v>26.936887599999999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60" t="s">
        <v>82</v>
      </c>
      <c r="AT226" s="168" t="s">
        <v>72</v>
      </c>
      <c r="AU226" s="168" t="s">
        <v>73</v>
      </c>
      <c r="AY226" s="160" t="s">
        <v>146</v>
      </c>
      <c r="BK226" s="169">
        <f>BK227+BK231+BK235+BK261+BK287+BK300+BK317+BK319+BK332+BK344+BK363+BK387+BK409+BK427+BK439+BK456+BK541+BK545+BK583+BK610+BK620+BK632+BK638</f>
        <v>0</v>
      </c>
    </row>
    <row r="227" s="12" customFormat="1" ht="22.8" customHeight="1">
      <c r="A227" s="12"/>
      <c r="B227" s="159"/>
      <c r="C227" s="12"/>
      <c r="D227" s="160" t="s">
        <v>72</v>
      </c>
      <c r="E227" s="170" t="s">
        <v>378</v>
      </c>
      <c r="F227" s="170" t="s">
        <v>379</v>
      </c>
      <c r="G227" s="12"/>
      <c r="H227" s="12"/>
      <c r="I227" s="162"/>
      <c r="J227" s="171">
        <f>BK227</f>
        <v>0</v>
      </c>
      <c r="K227" s="12"/>
      <c r="L227" s="159"/>
      <c r="M227" s="164"/>
      <c r="N227" s="165"/>
      <c r="O227" s="165"/>
      <c r="P227" s="166">
        <f>SUM(P228:P230)</f>
        <v>0</v>
      </c>
      <c r="Q227" s="165"/>
      <c r="R227" s="166">
        <f>SUM(R228:R230)</f>
        <v>0.015900000000000001</v>
      </c>
      <c r="S227" s="165"/>
      <c r="T227" s="167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60" t="s">
        <v>82</v>
      </c>
      <c r="AT227" s="168" t="s">
        <v>72</v>
      </c>
      <c r="AU227" s="168" t="s">
        <v>80</v>
      </c>
      <c r="AY227" s="160" t="s">
        <v>146</v>
      </c>
      <c r="BK227" s="169">
        <f>SUM(BK228:BK230)</f>
        <v>0</v>
      </c>
    </row>
    <row r="228" s="2" customFormat="1" ht="33" customHeight="1">
      <c r="A228" s="38"/>
      <c r="B228" s="172"/>
      <c r="C228" s="173" t="s">
        <v>283</v>
      </c>
      <c r="D228" s="173" t="s">
        <v>149</v>
      </c>
      <c r="E228" s="174" t="s">
        <v>380</v>
      </c>
      <c r="F228" s="175" t="s">
        <v>381</v>
      </c>
      <c r="G228" s="176" t="s">
        <v>152</v>
      </c>
      <c r="H228" s="177">
        <v>15.9</v>
      </c>
      <c r="I228" s="178"/>
      <c r="J228" s="179">
        <f>ROUND(I228*H228,2)</f>
        <v>0</v>
      </c>
      <c r="K228" s="180"/>
      <c r="L228" s="39"/>
      <c r="M228" s="181" t="s">
        <v>1</v>
      </c>
      <c r="N228" s="182" t="s">
        <v>38</v>
      </c>
      <c r="O228" s="77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5" t="s">
        <v>179</v>
      </c>
      <c r="AT228" s="185" t="s">
        <v>149</v>
      </c>
      <c r="AU228" s="185" t="s">
        <v>82</v>
      </c>
      <c r="AY228" s="19" t="s">
        <v>146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9" t="s">
        <v>80</v>
      </c>
      <c r="BK228" s="186">
        <f>ROUND(I228*H228,2)</f>
        <v>0</v>
      </c>
      <c r="BL228" s="19" t="s">
        <v>179</v>
      </c>
      <c r="BM228" s="185" t="s">
        <v>382</v>
      </c>
    </row>
    <row r="229" s="2" customFormat="1" ht="16.5" customHeight="1">
      <c r="A229" s="38"/>
      <c r="B229" s="172"/>
      <c r="C229" s="187" t="s">
        <v>383</v>
      </c>
      <c r="D229" s="187" t="s">
        <v>164</v>
      </c>
      <c r="E229" s="188" t="s">
        <v>384</v>
      </c>
      <c r="F229" s="189" t="s">
        <v>385</v>
      </c>
      <c r="G229" s="190" t="s">
        <v>386</v>
      </c>
      <c r="H229" s="191">
        <v>15.9</v>
      </c>
      <c r="I229" s="192"/>
      <c r="J229" s="193">
        <f>ROUND(I229*H229,2)</f>
        <v>0</v>
      </c>
      <c r="K229" s="194"/>
      <c r="L229" s="195"/>
      <c r="M229" s="196" t="s">
        <v>1</v>
      </c>
      <c r="N229" s="197" t="s">
        <v>38</v>
      </c>
      <c r="O229" s="77"/>
      <c r="P229" s="183">
        <f>O229*H229</f>
        <v>0</v>
      </c>
      <c r="Q229" s="183">
        <v>0.001</v>
      </c>
      <c r="R229" s="183">
        <f>Q229*H229</f>
        <v>0.015900000000000001</v>
      </c>
      <c r="S229" s="183">
        <v>0</v>
      </c>
      <c r="T229" s="18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5" t="s">
        <v>204</v>
      </c>
      <c r="AT229" s="185" t="s">
        <v>164</v>
      </c>
      <c r="AU229" s="185" t="s">
        <v>82</v>
      </c>
      <c r="AY229" s="19" t="s">
        <v>146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9" t="s">
        <v>80</v>
      </c>
      <c r="BK229" s="186">
        <f>ROUND(I229*H229,2)</f>
        <v>0</v>
      </c>
      <c r="BL229" s="19" t="s">
        <v>179</v>
      </c>
      <c r="BM229" s="185" t="s">
        <v>387</v>
      </c>
    </row>
    <row r="230" s="2" customFormat="1" ht="33" customHeight="1">
      <c r="A230" s="38"/>
      <c r="B230" s="172"/>
      <c r="C230" s="173" t="s">
        <v>287</v>
      </c>
      <c r="D230" s="198" t="s">
        <v>149</v>
      </c>
      <c r="E230" s="174" t="s">
        <v>388</v>
      </c>
      <c r="F230" s="175" t="s">
        <v>389</v>
      </c>
      <c r="G230" s="176" t="s">
        <v>328</v>
      </c>
      <c r="H230" s="177">
        <v>0.016</v>
      </c>
      <c r="I230" s="178"/>
      <c r="J230" s="179">
        <f>ROUND(I230*H230,2)</f>
        <v>0</v>
      </c>
      <c r="K230" s="180"/>
      <c r="L230" s="39"/>
      <c r="M230" s="181" t="s">
        <v>1</v>
      </c>
      <c r="N230" s="182" t="s">
        <v>38</v>
      </c>
      <c r="O230" s="77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5" t="s">
        <v>179</v>
      </c>
      <c r="AT230" s="185" t="s">
        <v>149</v>
      </c>
      <c r="AU230" s="185" t="s">
        <v>82</v>
      </c>
      <c r="AY230" s="19" t="s">
        <v>146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9" t="s">
        <v>80</v>
      </c>
      <c r="BK230" s="186">
        <f>ROUND(I230*H230,2)</f>
        <v>0</v>
      </c>
      <c r="BL230" s="19" t="s">
        <v>179</v>
      </c>
      <c r="BM230" s="185" t="s">
        <v>390</v>
      </c>
    </row>
    <row r="231" s="12" customFormat="1" ht="22.8" customHeight="1">
      <c r="A231" s="12"/>
      <c r="B231" s="159"/>
      <c r="C231" s="12"/>
      <c r="D231" s="160" t="s">
        <v>72</v>
      </c>
      <c r="E231" s="170" t="s">
        <v>391</v>
      </c>
      <c r="F231" s="170" t="s">
        <v>392</v>
      </c>
      <c r="G231" s="12"/>
      <c r="H231" s="12"/>
      <c r="I231" s="162"/>
      <c r="J231" s="171">
        <f>BK231</f>
        <v>0</v>
      </c>
      <c r="K231" s="12"/>
      <c r="L231" s="159"/>
      <c r="M231" s="164"/>
      <c r="N231" s="165"/>
      <c r="O231" s="165"/>
      <c r="P231" s="166">
        <f>SUM(P232:P234)</f>
        <v>0</v>
      </c>
      <c r="Q231" s="165"/>
      <c r="R231" s="166">
        <f>SUM(R232:R234)</f>
        <v>0</v>
      </c>
      <c r="S231" s="165"/>
      <c r="T231" s="167">
        <f>SUM(T232:T234)</f>
        <v>2.1223399999999999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0" t="s">
        <v>82</v>
      </c>
      <c r="AT231" s="168" t="s">
        <v>72</v>
      </c>
      <c r="AU231" s="168" t="s">
        <v>80</v>
      </c>
      <c r="AY231" s="160" t="s">
        <v>146</v>
      </c>
      <c r="BK231" s="169">
        <f>SUM(BK232:BK234)</f>
        <v>0</v>
      </c>
    </row>
    <row r="232" s="2" customFormat="1" ht="24.15" customHeight="1">
      <c r="A232" s="38"/>
      <c r="B232" s="172"/>
      <c r="C232" s="173" t="s">
        <v>393</v>
      </c>
      <c r="D232" s="173" t="s">
        <v>149</v>
      </c>
      <c r="E232" s="174" t="s">
        <v>394</v>
      </c>
      <c r="F232" s="175" t="s">
        <v>395</v>
      </c>
      <c r="G232" s="176" t="s">
        <v>152</v>
      </c>
      <c r="H232" s="177">
        <v>385.88</v>
      </c>
      <c r="I232" s="178"/>
      <c r="J232" s="179">
        <f>ROUND(I232*H232,2)</f>
        <v>0</v>
      </c>
      <c r="K232" s="180"/>
      <c r="L232" s="39"/>
      <c r="M232" s="181" t="s">
        <v>1</v>
      </c>
      <c r="N232" s="182" t="s">
        <v>38</v>
      </c>
      <c r="O232" s="77"/>
      <c r="P232" s="183">
        <f>O232*H232</f>
        <v>0</v>
      </c>
      <c r="Q232" s="183">
        <v>0</v>
      </c>
      <c r="R232" s="183">
        <f>Q232*H232</f>
        <v>0</v>
      </c>
      <c r="S232" s="183">
        <v>0.0054999999999999997</v>
      </c>
      <c r="T232" s="184">
        <f>S232*H232</f>
        <v>2.1223399999999999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5" t="s">
        <v>179</v>
      </c>
      <c r="AT232" s="185" t="s">
        <v>149</v>
      </c>
      <c r="AU232" s="185" t="s">
        <v>82</v>
      </c>
      <c r="AY232" s="19" t="s">
        <v>146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9" t="s">
        <v>80</v>
      </c>
      <c r="BK232" s="186">
        <f>ROUND(I232*H232,2)</f>
        <v>0</v>
      </c>
      <c r="BL232" s="19" t="s">
        <v>179</v>
      </c>
      <c r="BM232" s="185" t="s">
        <v>396</v>
      </c>
    </row>
    <row r="233" s="15" customFormat="1">
      <c r="A233" s="15"/>
      <c r="B233" s="217"/>
      <c r="C233" s="15"/>
      <c r="D233" s="200" t="s">
        <v>247</v>
      </c>
      <c r="E233" s="218" t="s">
        <v>1</v>
      </c>
      <c r="F233" s="219" t="s">
        <v>397</v>
      </c>
      <c r="G233" s="15"/>
      <c r="H233" s="218" t="s">
        <v>1</v>
      </c>
      <c r="I233" s="220"/>
      <c r="J233" s="15"/>
      <c r="K233" s="15"/>
      <c r="L233" s="217"/>
      <c r="M233" s="221"/>
      <c r="N233" s="222"/>
      <c r="O233" s="222"/>
      <c r="P233" s="222"/>
      <c r="Q233" s="222"/>
      <c r="R233" s="222"/>
      <c r="S233" s="222"/>
      <c r="T233" s="22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18" t="s">
        <v>247</v>
      </c>
      <c r="AU233" s="218" t="s">
        <v>82</v>
      </c>
      <c r="AV233" s="15" t="s">
        <v>80</v>
      </c>
      <c r="AW233" s="15" t="s">
        <v>31</v>
      </c>
      <c r="AX233" s="15" t="s">
        <v>73</v>
      </c>
      <c r="AY233" s="218" t="s">
        <v>146</v>
      </c>
    </row>
    <row r="234" s="13" customFormat="1">
      <c r="A234" s="13"/>
      <c r="B234" s="199"/>
      <c r="C234" s="13"/>
      <c r="D234" s="200" t="s">
        <v>247</v>
      </c>
      <c r="E234" s="201" t="s">
        <v>1</v>
      </c>
      <c r="F234" s="202" t="s">
        <v>398</v>
      </c>
      <c r="G234" s="13"/>
      <c r="H234" s="203">
        <v>385.88</v>
      </c>
      <c r="I234" s="204"/>
      <c r="J234" s="13"/>
      <c r="K234" s="13"/>
      <c r="L234" s="199"/>
      <c r="M234" s="205"/>
      <c r="N234" s="206"/>
      <c r="O234" s="206"/>
      <c r="P234" s="206"/>
      <c r="Q234" s="206"/>
      <c r="R234" s="206"/>
      <c r="S234" s="206"/>
      <c r="T234" s="20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1" t="s">
        <v>247</v>
      </c>
      <c r="AU234" s="201" t="s">
        <v>82</v>
      </c>
      <c r="AV234" s="13" t="s">
        <v>82</v>
      </c>
      <c r="AW234" s="13" t="s">
        <v>31</v>
      </c>
      <c r="AX234" s="13" t="s">
        <v>80</v>
      </c>
      <c r="AY234" s="201" t="s">
        <v>146</v>
      </c>
    </row>
    <row r="235" s="12" customFormat="1" ht="22.8" customHeight="1">
      <c r="A235" s="12"/>
      <c r="B235" s="159"/>
      <c r="C235" s="12"/>
      <c r="D235" s="160" t="s">
        <v>72</v>
      </c>
      <c r="E235" s="170" t="s">
        <v>399</v>
      </c>
      <c r="F235" s="170" t="s">
        <v>400</v>
      </c>
      <c r="G235" s="12"/>
      <c r="H235" s="12"/>
      <c r="I235" s="162"/>
      <c r="J235" s="171">
        <f>BK235</f>
        <v>0</v>
      </c>
      <c r="K235" s="12"/>
      <c r="L235" s="159"/>
      <c r="M235" s="164"/>
      <c r="N235" s="165"/>
      <c r="O235" s="165"/>
      <c r="P235" s="166">
        <f>SUM(P236:P260)</f>
        <v>0</v>
      </c>
      <c r="Q235" s="165"/>
      <c r="R235" s="166">
        <f>SUM(R236:R260)</f>
        <v>4.3628558900000005</v>
      </c>
      <c r="S235" s="165"/>
      <c r="T235" s="167">
        <f>SUM(T236:T260)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60" t="s">
        <v>82</v>
      </c>
      <c r="AT235" s="168" t="s">
        <v>72</v>
      </c>
      <c r="AU235" s="168" t="s">
        <v>80</v>
      </c>
      <c r="AY235" s="160" t="s">
        <v>146</v>
      </c>
      <c r="BK235" s="169">
        <f>SUM(BK236:BK260)</f>
        <v>0</v>
      </c>
    </row>
    <row r="236" s="2" customFormat="1" ht="24.15" customHeight="1">
      <c r="A236" s="38"/>
      <c r="B236" s="172"/>
      <c r="C236" s="173" t="s">
        <v>290</v>
      </c>
      <c r="D236" s="198" t="s">
        <v>149</v>
      </c>
      <c r="E236" s="174" t="s">
        <v>401</v>
      </c>
      <c r="F236" s="175" t="s">
        <v>402</v>
      </c>
      <c r="G236" s="176" t="s">
        <v>152</v>
      </c>
      <c r="H236" s="177">
        <v>332.93000000000001</v>
      </c>
      <c r="I236" s="178"/>
      <c r="J236" s="179">
        <f>ROUND(I236*H236,2)</f>
        <v>0</v>
      </c>
      <c r="K236" s="180"/>
      <c r="L236" s="39"/>
      <c r="M236" s="181" t="s">
        <v>1</v>
      </c>
      <c r="N236" s="182" t="s">
        <v>38</v>
      </c>
      <c r="O236" s="77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5" t="s">
        <v>179</v>
      </c>
      <c r="AT236" s="185" t="s">
        <v>149</v>
      </c>
      <c r="AU236" s="185" t="s">
        <v>82</v>
      </c>
      <c r="AY236" s="19" t="s">
        <v>146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9" t="s">
        <v>80</v>
      </c>
      <c r="BK236" s="186">
        <f>ROUND(I236*H236,2)</f>
        <v>0</v>
      </c>
      <c r="BL236" s="19" t="s">
        <v>179</v>
      </c>
      <c r="BM236" s="185" t="s">
        <v>403</v>
      </c>
    </row>
    <row r="237" s="15" customFormat="1">
      <c r="A237" s="15"/>
      <c r="B237" s="217"/>
      <c r="C237" s="15"/>
      <c r="D237" s="200" t="s">
        <v>247</v>
      </c>
      <c r="E237" s="218" t="s">
        <v>1</v>
      </c>
      <c r="F237" s="219" t="s">
        <v>404</v>
      </c>
      <c r="G237" s="15"/>
      <c r="H237" s="218" t="s">
        <v>1</v>
      </c>
      <c r="I237" s="220"/>
      <c r="J237" s="15"/>
      <c r="K237" s="15"/>
      <c r="L237" s="217"/>
      <c r="M237" s="221"/>
      <c r="N237" s="222"/>
      <c r="O237" s="222"/>
      <c r="P237" s="222"/>
      <c r="Q237" s="222"/>
      <c r="R237" s="222"/>
      <c r="S237" s="222"/>
      <c r="T237" s="22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18" t="s">
        <v>247</v>
      </c>
      <c r="AU237" s="218" t="s">
        <v>82</v>
      </c>
      <c r="AV237" s="15" t="s">
        <v>80</v>
      </c>
      <c r="AW237" s="15" t="s">
        <v>31</v>
      </c>
      <c r="AX237" s="15" t="s">
        <v>73</v>
      </c>
      <c r="AY237" s="218" t="s">
        <v>146</v>
      </c>
    </row>
    <row r="238" s="13" customFormat="1">
      <c r="A238" s="13"/>
      <c r="B238" s="199"/>
      <c r="C238" s="13"/>
      <c r="D238" s="200" t="s">
        <v>247</v>
      </c>
      <c r="E238" s="201" t="s">
        <v>1</v>
      </c>
      <c r="F238" s="202" t="s">
        <v>405</v>
      </c>
      <c r="G238" s="13"/>
      <c r="H238" s="203">
        <v>142.93000000000001</v>
      </c>
      <c r="I238" s="204"/>
      <c r="J238" s="13"/>
      <c r="K238" s="13"/>
      <c r="L238" s="199"/>
      <c r="M238" s="205"/>
      <c r="N238" s="206"/>
      <c r="O238" s="206"/>
      <c r="P238" s="206"/>
      <c r="Q238" s="206"/>
      <c r="R238" s="206"/>
      <c r="S238" s="206"/>
      <c r="T238" s="20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1" t="s">
        <v>247</v>
      </c>
      <c r="AU238" s="201" t="s">
        <v>82</v>
      </c>
      <c r="AV238" s="13" t="s">
        <v>82</v>
      </c>
      <c r="AW238" s="13" t="s">
        <v>31</v>
      </c>
      <c r="AX238" s="13" t="s">
        <v>73</v>
      </c>
      <c r="AY238" s="201" t="s">
        <v>146</v>
      </c>
    </row>
    <row r="239" s="15" customFormat="1">
      <c r="A239" s="15"/>
      <c r="B239" s="217"/>
      <c r="C239" s="15"/>
      <c r="D239" s="200" t="s">
        <v>247</v>
      </c>
      <c r="E239" s="218" t="s">
        <v>1</v>
      </c>
      <c r="F239" s="219" t="s">
        <v>406</v>
      </c>
      <c r="G239" s="15"/>
      <c r="H239" s="218" t="s">
        <v>1</v>
      </c>
      <c r="I239" s="220"/>
      <c r="J239" s="15"/>
      <c r="K239" s="15"/>
      <c r="L239" s="217"/>
      <c r="M239" s="221"/>
      <c r="N239" s="222"/>
      <c r="O239" s="222"/>
      <c r="P239" s="222"/>
      <c r="Q239" s="222"/>
      <c r="R239" s="222"/>
      <c r="S239" s="222"/>
      <c r="T239" s="22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18" t="s">
        <v>247</v>
      </c>
      <c r="AU239" s="218" t="s">
        <v>82</v>
      </c>
      <c r="AV239" s="15" t="s">
        <v>80</v>
      </c>
      <c r="AW239" s="15" t="s">
        <v>31</v>
      </c>
      <c r="AX239" s="15" t="s">
        <v>73</v>
      </c>
      <c r="AY239" s="218" t="s">
        <v>146</v>
      </c>
    </row>
    <row r="240" s="13" customFormat="1">
      <c r="A240" s="13"/>
      <c r="B240" s="199"/>
      <c r="C240" s="13"/>
      <c r="D240" s="200" t="s">
        <v>247</v>
      </c>
      <c r="E240" s="201" t="s">
        <v>1</v>
      </c>
      <c r="F240" s="202" t="s">
        <v>407</v>
      </c>
      <c r="G240" s="13"/>
      <c r="H240" s="203">
        <v>190</v>
      </c>
      <c r="I240" s="204"/>
      <c r="J240" s="13"/>
      <c r="K240" s="13"/>
      <c r="L240" s="199"/>
      <c r="M240" s="205"/>
      <c r="N240" s="206"/>
      <c r="O240" s="206"/>
      <c r="P240" s="206"/>
      <c r="Q240" s="206"/>
      <c r="R240" s="206"/>
      <c r="S240" s="206"/>
      <c r="T240" s="20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01" t="s">
        <v>247</v>
      </c>
      <c r="AU240" s="201" t="s">
        <v>82</v>
      </c>
      <c r="AV240" s="13" t="s">
        <v>82</v>
      </c>
      <c r="AW240" s="13" t="s">
        <v>31</v>
      </c>
      <c r="AX240" s="13" t="s">
        <v>73</v>
      </c>
      <c r="AY240" s="201" t="s">
        <v>146</v>
      </c>
    </row>
    <row r="241" s="14" customFormat="1">
      <c r="A241" s="14"/>
      <c r="B241" s="208"/>
      <c r="C241" s="14"/>
      <c r="D241" s="200" t="s">
        <v>247</v>
      </c>
      <c r="E241" s="209" t="s">
        <v>1</v>
      </c>
      <c r="F241" s="210" t="s">
        <v>249</v>
      </c>
      <c r="G241" s="14"/>
      <c r="H241" s="211">
        <v>332.93000000000001</v>
      </c>
      <c r="I241" s="212"/>
      <c r="J241" s="14"/>
      <c r="K241" s="14"/>
      <c r="L241" s="208"/>
      <c r="M241" s="213"/>
      <c r="N241" s="214"/>
      <c r="O241" s="214"/>
      <c r="P241" s="214"/>
      <c r="Q241" s="214"/>
      <c r="R241" s="214"/>
      <c r="S241" s="214"/>
      <c r="T241" s="21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9" t="s">
        <v>247</v>
      </c>
      <c r="AU241" s="209" t="s">
        <v>82</v>
      </c>
      <c r="AV241" s="14" t="s">
        <v>153</v>
      </c>
      <c r="AW241" s="14" t="s">
        <v>31</v>
      </c>
      <c r="AX241" s="14" t="s">
        <v>80</v>
      </c>
      <c r="AY241" s="209" t="s">
        <v>146</v>
      </c>
    </row>
    <row r="242" s="2" customFormat="1" ht="21.75" customHeight="1">
      <c r="A242" s="38"/>
      <c r="B242" s="172"/>
      <c r="C242" s="187" t="s">
        <v>408</v>
      </c>
      <c r="D242" s="187" t="s">
        <v>164</v>
      </c>
      <c r="E242" s="188" t="s">
        <v>409</v>
      </c>
      <c r="F242" s="189" t="s">
        <v>410</v>
      </c>
      <c r="G242" s="190" t="s">
        <v>152</v>
      </c>
      <c r="H242" s="191">
        <v>145.78899999999999</v>
      </c>
      <c r="I242" s="192"/>
      <c r="J242" s="193">
        <f>ROUND(I242*H242,2)</f>
        <v>0</v>
      </c>
      <c r="K242" s="194"/>
      <c r="L242" s="195"/>
      <c r="M242" s="196" t="s">
        <v>1</v>
      </c>
      <c r="N242" s="197" t="s">
        <v>38</v>
      </c>
      <c r="O242" s="77"/>
      <c r="P242" s="183">
        <f>O242*H242</f>
        <v>0</v>
      </c>
      <c r="Q242" s="183">
        <v>0.00313</v>
      </c>
      <c r="R242" s="183">
        <f>Q242*H242</f>
        <v>0.45631956999999995</v>
      </c>
      <c r="S242" s="183">
        <v>0</v>
      </c>
      <c r="T242" s="18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5" t="s">
        <v>204</v>
      </c>
      <c r="AT242" s="185" t="s">
        <v>164</v>
      </c>
      <c r="AU242" s="185" t="s">
        <v>82</v>
      </c>
      <c r="AY242" s="19" t="s">
        <v>146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19" t="s">
        <v>80</v>
      </c>
      <c r="BK242" s="186">
        <f>ROUND(I242*H242,2)</f>
        <v>0</v>
      </c>
      <c r="BL242" s="19" t="s">
        <v>179</v>
      </c>
      <c r="BM242" s="185" t="s">
        <v>411</v>
      </c>
    </row>
    <row r="243" s="15" customFormat="1">
      <c r="A243" s="15"/>
      <c r="B243" s="217"/>
      <c r="C243" s="15"/>
      <c r="D243" s="200" t="s">
        <v>247</v>
      </c>
      <c r="E243" s="218" t="s">
        <v>1</v>
      </c>
      <c r="F243" s="219" t="s">
        <v>404</v>
      </c>
      <c r="G243" s="15"/>
      <c r="H243" s="218" t="s">
        <v>1</v>
      </c>
      <c r="I243" s="220"/>
      <c r="J243" s="15"/>
      <c r="K243" s="15"/>
      <c r="L243" s="217"/>
      <c r="M243" s="221"/>
      <c r="N243" s="222"/>
      <c r="O243" s="222"/>
      <c r="P243" s="222"/>
      <c r="Q243" s="222"/>
      <c r="R243" s="222"/>
      <c r="S243" s="222"/>
      <c r="T243" s="22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8" t="s">
        <v>247</v>
      </c>
      <c r="AU243" s="218" t="s">
        <v>82</v>
      </c>
      <c r="AV243" s="15" t="s">
        <v>80</v>
      </c>
      <c r="AW243" s="15" t="s">
        <v>31</v>
      </c>
      <c r="AX243" s="15" t="s">
        <v>73</v>
      </c>
      <c r="AY243" s="218" t="s">
        <v>146</v>
      </c>
    </row>
    <row r="244" s="13" customFormat="1">
      <c r="A244" s="13"/>
      <c r="B244" s="199"/>
      <c r="C244" s="13"/>
      <c r="D244" s="200" t="s">
        <v>247</v>
      </c>
      <c r="E244" s="201" t="s">
        <v>1</v>
      </c>
      <c r="F244" s="202" t="s">
        <v>405</v>
      </c>
      <c r="G244" s="13"/>
      <c r="H244" s="203">
        <v>142.93000000000001</v>
      </c>
      <c r="I244" s="204"/>
      <c r="J244" s="13"/>
      <c r="K244" s="13"/>
      <c r="L244" s="199"/>
      <c r="M244" s="205"/>
      <c r="N244" s="206"/>
      <c r="O244" s="206"/>
      <c r="P244" s="206"/>
      <c r="Q244" s="206"/>
      <c r="R244" s="206"/>
      <c r="S244" s="206"/>
      <c r="T244" s="20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1" t="s">
        <v>247</v>
      </c>
      <c r="AU244" s="201" t="s">
        <v>82</v>
      </c>
      <c r="AV244" s="13" t="s">
        <v>82</v>
      </c>
      <c r="AW244" s="13" t="s">
        <v>31</v>
      </c>
      <c r="AX244" s="13" t="s">
        <v>73</v>
      </c>
      <c r="AY244" s="201" t="s">
        <v>146</v>
      </c>
    </row>
    <row r="245" s="14" customFormat="1">
      <c r="A245" s="14"/>
      <c r="B245" s="208"/>
      <c r="C245" s="14"/>
      <c r="D245" s="200" t="s">
        <v>247</v>
      </c>
      <c r="E245" s="209" t="s">
        <v>1</v>
      </c>
      <c r="F245" s="210" t="s">
        <v>249</v>
      </c>
      <c r="G245" s="14"/>
      <c r="H245" s="211">
        <v>142.93000000000001</v>
      </c>
      <c r="I245" s="212"/>
      <c r="J245" s="14"/>
      <c r="K245" s="14"/>
      <c r="L245" s="208"/>
      <c r="M245" s="213"/>
      <c r="N245" s="214"/>
      <c r="O245" s="214"/>
      <c r="P245" s="214"/>
      <c r="Q245" s="214"/>
      <c r="R245" s="214"/>
      <c r="S245" s="214"/>
      <c r="T245" s="21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9" t="s">
        <v>247</v>
      </c>
      <c r="AU245" s="209" t="s">
        <v>82</v>
      </c>
      <c r="AV245" s="14" t="s">
        <v>153</v>
      </c>
      <c r="AW245" s="14" t="s">
        <v>31</v>
      </c>
      <c r="AX245" s="14" t="s">
        <v>80</v>
      </c>
      <c r="AY245" s="209" t="s">
        <v>146</v>
      </c>
    </row>
    <row r="246" s="13" customFormat="1">
      <c r="A246" s="13"/>
      <c r="B246" s="199"/>
      <c r="C246" s="13"/>
      <c r="D246" s="200" t="s">
        <v>247</v>
      </c>
      <c r="E246" s="13"/>
      <c r="F246" s="202" t="s">
        <v>412</v>
      </c>
      <c r="G246" s="13"/>
      <c r="H246" s="203">
        <v>145.78899999999999</v>
      </c>
      <c r="I246" s="204"/>
      <c r="J246" s="13"/>
      <c r="K246" s="13"/>
      <c r="L246" s="199"/>
      <c r="M246" s="205"/>
      <c r="N246" s="206"/>
      <c r="O246" s="206"/>
      <c r="P246" s="206"/>
      <c r="Q246" s="206"/>
      <c r="R246" s="206"/>
      <c r="S246" s="206"/>
      <c r="T246" s="20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01" t="s">
        <v>247</v>
      </c>
      <c r="AU246" s="201" t="s">
        <v>82</v>
      </c>
      <c r="AV246" s="13" t="s">
        <v>82</v>
      </c>
      <c r="AW246" s="13" t="s">
        <v>3</v>
      </c>
      <c r="AX246" s="13" t="s">
        <v>80</v>
      </c>
      <c r="AY246" s="201" t="s">
        <v>146</v>
      </c>
    </row>
    <row r="247" s="2" customFormat="1" ht="16.5" customHeight="1">
      <c r="A247" s="38"/>
      <c r="B247" s="172"/>
      <c r="C247" s="187" t="s">
        <v>294</v>
      </c>
      <c r="D247" s="216" t="s">
        <v>164</v>
      </c>
      <c r="E247" s="188" t="s">
        <v>413</v>
      </c>
      <c r="F247" s="189" t="s">
        <v>414</v>
      </c>
      <c r="G247" s="190" t="s">
        <v>161</v>
      </c>
      <c r="H247" s="191">
        <v>133</v>
      </c>
      <c r="I247" s="192"/>
      <c r="J247" s="193">
        <f>ROUND(I247*H247,2)</f>
        <v>0</v>
      </c>
      <c r="K247" s="194"/>
      <c r="L247" s="195"/>
      <c r="M247" s="196" t="s">
        <v>1</v>
      </c>
      <c r="N247" s="197" t="s">
        <v>38</v>
      </c>
      <c r="O247" s="77"/>
      <c r="P247" s="183">
        <f>O247*H247</f>
        <v>0</v>
      </c>
      <c r="Q247" s="183">
        <v>0.0011999999999999999</v>
      </c>
      <c r="R247" s="183">
        <f>Q247*H247</f>
        <v>0.15959999999999999</v>
      </c>
      <c r="S247" s="183">
        <v>0</v>
      </c>
      <c r="T247" s="18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85" t="s">
        <v>204</v>
      </c>
      <c r="AT247" s="185" t="s">
        <v>164</v>
      </c>
      <c r="AU247" s="185" t="s">
        <v>82</v>
      </c>
      <c r="AY247" s="19" t="s">
        <v>146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9" t="s">
        <v>80</v>
      </c>
      <c r="BK247" s="186">
        <f>ROUND(I247*H247,2)</f>
        <v>0</v>
      </c>
      <c r="BL247" s="19" t="s">
        <v>179</v>
      </c>
      <c r="BM247" s="185" t="s">
        <v>415</v>
      </c>
    </row>
    <row r="248" s="15" customFormat="1">
      <c r="A248" s="15"/>
      <c r="B248" s="217"/>
      <c r="C248" s="15"/>
      <c r="D248" s="200" t="s">
        <v>247</v>
      </c>
      <c r="E248" s="218" t="s">
        <v>1</v>
      </c>
      <c r="F248" s="219" t="s">
        <v>406</v>
      </c>
      <c r="G248" s="15"/>
      <c r="H248" s="218" t="s">
        <v>1</v>
      </c>
      <c r="I248" s="220"/>
      <c r="J248" s="15"/>
      <c r="K248" s="15"/>
      <c r="L248" s="217"/>
      <c r="M248" s="221"/>
      <c r="N248" s="222"/>
      <c r="O248" s="222"/>
      <c r="P248" s="222"/>
      <c r="Q248" s="222"/>
      <c r="R248" s="222"/>
      <c r="S248" s="222"/>
      <c r="T248" s="22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18" t="s">
        <v>247</v>
      </c>
      <c r="AU248" s="218" t="s">
        <v>82</v>
      </c>
      <c r="AV248" s="15" t="s">
        <v>80</v>
      </c>
      <c r="AW248" s="15" t="s">
        <v>31</v>
      </c>
      <c r="AX248" s="15" t="s">
        <v>73</v>
      </c>
      <c r="AY248" s="218" t="s">
        <v>146</v>
      </c>
    </row>
    <row r="249" s="13" customFormat="1">
      <c r="A249" s="13"/>
      <c r="B249" s="199"/>
      <c r="C249" s="13"/>
      <c r="D249" s="200" t="s">
        <v>247</v>
      </c>
      <c r="E249" s="201" t="s">
        <v>1</v>
      </c>
      <c r="F249" s="202" t="s">
        <v>407</v>
      </c>
      <c r="G249" s="13"/>
      <c r="H249" s="203">
        <v>190</v>
      </c>
      <c r="I249" s="204"/>
      <c r="J249" s="13"/>
      <c r="K249" s="13"/>
      <c r="L249" s="199"/>
      <c r="M249" s="205"/>
      <c r="N249" s="206"/>
      <c r="O249" s="206"/>
      <c r="P249" s="206"/>
      <c r="Q249" s="206"/>
      <c r="R249" s="206"/>
      <c r="S249" s="206"/>
      <c r="T249" s="20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1" t="s">
        <v>247</v>
      </c>
      <c r="AU249" s="201" t="s">
        <v>82</v>
      </c>
      <c r="AV249" s="13" t="s">
        <v>82</v>
      </c>
      <c r="AW249" s="13" t="s">
        <v>31</v>
      </c>
      <c r="AX249" s="13" t="s">
        <v>73</v>
      </c>
      <c r="AY249" s="201" t="s">
        <v>146</v>
      </c>
    </row>
    <row r="250" s="14" customFormat="1">
      <c r="A250" s="14"/>
      <c r="B250" s="208"/>
      <c r="C250" s="14"/>
      <c r="D250" s="200" t="s">
        <v>247</v>
      </c>
      <c r="E250" s="209" t="s">
        <v>1</v>
      </c>
      <c r="F250" s="210" t="s">
        <v>249</v>
      </c>
      <c r="G250" s="14"/>
      <c r="H250" s="211">
        <v>190</v>
      </c>
      <c r="I250" s="212"/>
      <c r="J250" s="14"/>
      <c r="K250" s="14"/>
      <c r="L250" s="208"/>
      <c r="M250" s="213"/>
      <c r="N250" s="214"/>
      <c r="O250" s="214"/>
      <c r="P250" s="214"/>
      <c r="Q250" s="214"/>
      <c r="R250" s="214"/>
      <c r="S250" s="214"/>
      <c r="T250" s="21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9" t="s">
        <v>247</v>
      </c>
      <c r="AU250" s="209" t="s">
        <v>82</v>
      </c>
      <c r="AV250" s="14" t="s">
        <v>153</v>
      </c>
      <c r="AW250" s="14" t="s">
        <v>31</v>
      </c>
      <c r="AX250" s="14" t="s">
        <v>80</v>
      </c>
      <c r="AY250" s="209" t="s">
        <v>146</v>
      </c>
    </row>
    <row r="251" s="13" customFormat="1">
      <c r="A251" s="13"/>
      <c r="B251" s="199"/>
      <c r="C251" s="13"/>
      <c r="D251" s="200" t="s">
        <v>247</v>
      </c>
      <c r="E251" s="13"/>
      <c r="F251" s="202" t="s">
        <v>416</v>
      </c>
      <c r="G251" s="13"/>
      <c r="H251" s="203">
        <v>133</v>
      </c>
      <c r="I251" s="204"/>
      <c r="J251" s="13"/>
      <c r="K251" s="13"/>
      <c r="L251" s="199"/>
      <c r="M251" s="205"/>
      <c r="N251" s="206"/>
      <c r="O251" s="206"/>
      <c r="P251" s="206"/>
      <c r="Q251" s="206"/>
      <c r="R251" s="206"/>
      <c r="S251" s="206"/>
      <c r="T251" s="20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1" t="s">
        <v>247</v>
      </c>
      <c r="AU251" s="201" t="s">
        <v>82</v>
      </c>
      <c r="AV251" s="13" t="s">
        <v>82</v>
      </c>
      <c r="AW251" s="13" t="s">
        <v>3</v>
      </c>
      <c r="AX251" s="13" t="s">
        <v>80</v>
      </c>
      <c r="AY251" s="201" t="s">
        <v>146</v>
      </c>
    </row>
    <row r="252" s="2" customFormat="1" ht="37.8" customHeight="1">
      <c r="A252" s="38"/>
      <c r="B252" s="172"/>
      <c r="C252" s="173" t="s">
        <v>417</v>
      </c>
      <c r="D252" s="173" t="s">
        <v>149</v>
      </c>
      <c r="E252" s="174" t="s">
        <v>418</v>
      </c>
      <c r="F252" s="175" t="s">
        <v>419</v>
      </c>
      <c r="G252" s="176" t="s">
        <v>152</v>
      </c>
      <c r="H252" s="177">
        <v>172.65000000000001</v>
      </c>
      <c r="I252" s="178"/>
      <c r="J252" s="179">
        <f>ROUND(I252*H252,2)</f>
        <v>0</v>
      </c>
      <c r="K252" s="180"/>
      <c r="L252" s="39"/>
      <c r="M252" s="181" t="s">
        <v>1</v>
      </c>
      <c r="N252" s="182" t="s">
        <v>38</v>
      </c>
      <c r="O252" s="77"/>
      <c r="P252" s="183">
        <f>O252*H252</f>
        <v>0</v>
      </c>
      <c r="Q252" s="183">
        <v>0.0060600000000000003</v>
      </c>
      <c r="R252" s="183">
        <f>Q252*H252</f>
        <v>1.0462590000000001</v>
      </c>
      <c r="S252" s="183">
        <v>0</v>
      </c>
      <c r="T252" s="18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5" t="s">
        <v>179</v>
      </c>
      <c r="AT252" s="185" t="s">
        <v>149</v>
      </c>
      <c r="AU252" s="185" t="s">
        <v>82</v>
      </c>
      <c r="AY252" s="19" t="s">
        <v>146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19" t="s">
        <v>80</v>
      </c>
      <c r="BK252" s="186">
        <f>ROUND(I252*H252,2)</f>
        <v>0</v>
      </c>
      <c r="BL252" s="19" t="s">
        <v>179</v>
      </c>
      <c r="BM252" s="185" t="s">
        <v>420</v>
      </c>
    </row>
    <row r="253" s="2" customFormat="1" ht="24.15" customHeight="1">
      <c r="A253" s="38"/>
      <c r="B253" s="172"/>
      <c r="C253" s="187" t="s">
        <v>297</v>
      </c>
      <c r="D253" s="187" t="s">
        <v>164</v>
      </c>
      <c r="E253" s="188" t="s">
        <v>421</v>
      </c>
      <c r="F253" s="189" t="s">
        <v>422</v>
      </c>
      <c r="G253" s="190" t="s">
        <v>152</v>
      </c>
      <c r="H253" s="191">
        <v>181.28299999999999</v>
      </c>
      <c r="I253" s="192"/>
      <c r="J253" s="193">
        <f>ROUND(I253*H253,2)</f>
        <v>0</v>
      </c>
      <c r="K253" s="194"/>
      <c r="L253" s="195"/>
      <c r="M253" s="196" t="s">
        <v>1</v>
      </c>
      <c r="N253" s="197" t="s">
        <v>38</v>
      </c>
      <c r="O253" s="77"/>
      <c r="P253" s="183">
        <f>O253*H253</f>
        <v>0</v>
      </c>
      <c r="Q253" s="183">
        <v>0.0030000000000000001</v>
      </c>
      <c r="R253" s="183">
        <f>Q253*H253</f>
        <v>0.54384900000000003</v>
      </c>
      <c r="S253" s="183">
        <v>0</v>
      </c>
      <c r="T253" s="18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5" t="s">
        <v>204</v>
      </c>
      <c r="AT253" s="185" t="s">
        <v>164</v>
      </c>
      <c r="AU253" s="185" t="s">
        <v>82</v>
      </c>
      <c r="AY253" s="19" t="s">
        <v>146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9" t="s">
        <v>80</v>
      </c>
      <c r="BK253" s="186">
        <f>ROUND(I253*H253,2)</f>
        <v>0</v>
      </c>
      <c r="BL253" s="19" t="s">
        <v>179</v>
      </c>
      <c r="BM253" s="185" t="s">
        <v>423</v>
      </c>
    </row>
    <row r="254" s="2" customFormat="1" ht="33" customHeight="1">
      <c r="A254" s="38"/>
      <c r="B254" s="172"/>
      <c r="C254" s="173" t="s">
        <v>424</v>
      </c>
      <c r="D254" s="173" t="s">
        <v>149</v>
      </c>
      <c r="E254" s="174" t="s">
        <v>425</v>
      </c>
      <c r="F254" s="175" t="s">
        <v>426</v>
      </c>
      <c r="G254" s="176" t="s">
        <v>152</v>
      </c>
      <c r="H254" s="177">
        <v>313.60000000000002</v>
      </c>
      <c r="I254" s="178"/>
      <c r="J254" s="179">
        <f>ROUND(I254*H254,2)</f>
        <v>0</v>
      </c>
      <c r="K254" s="180"/>
      <c r="L254" s="39"/>
      <c r="M254" s="181" t="s">
        <v>1</v>
      </c>
      <c r="N254" s="182" t="s">
        <v>38</v>
      </c>
      <c r="O254" s="77"/>
      <c r="P254" s="183">
        <f>O254*H254</f>
        <v>0</v>
      </c>
      <c r="Q254" s="183">
        <v>0.0001572</v>
      </c>
      <c r="R254" s="183">
        <f>Q254*H254</f>
        <v>0.049297920000000002</v>
      </c>
      <c r="S254" s="183">
        <v>0</v>
      </c>
      <c r="T254" s="18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85" t="s">
        <v>179</v>
      </c>
      <c r="AT254" s="185" t="s">
        <v>149</v>
      </c>
      <c r="AU254" s="185" t="s">
        <v>82</v>
      </c>
      <c r="AY254" s="19" t="s">
        <v>146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9" t="s">
        <v>80</v>
      </c>
      <c r="BK254" s="186">
        <f>ROUND(I254*H254,2)</f>
        <v>0</v>
      </c>
      <c r="BL254" s="19" t="s">
        <v>179</v>
      </c>
      <c r="BM254" s="185" t="s">
        <v>427</v>
      </c>
    </row>
    <row r="255" s="2" customFormat="1" ht="33" customHeight="1">
      <c r="A255" s="38"/>
      <c r="B255" s="172"/>
      <c r="C255" s="187" t="s">
        <v>428</v>
      </c>
      <c r="D255" s="216" t="s">
        <v>164</v>
      </c>
      <c r="E255" s="188" t="s">
        <v>429</v>
      </c>
      <c r="F255" s="189" t="s">
        <v>430</v>
      </c>
      <c r="G255" s="190" t="s">
        <v>152</v>
      </c>
      <c r="H255" s="191">
        <v>313.60000000000002</v>
      </c>
      <c r="I255" s="192"/>
      <c r="J255" s="193">
        <f>ROUND(I255*H255,2)</f>
        <v>0</v>
      </c>
      <c r="K255" s="194"/>
      <c r="L255" s="195"/>
      <c r="M255" s="196" t="s">
        <v>1</v>
      </c>
      <c r="N255" s="197" t="s">
        <v>38</v>
      </c>
      <c r="O255" s="77"/>
      <c r="P255" s="183">
        <f>O255*H255</f>
        <v>0</v>
      </c>
      <c r="Q255" s="183">
        <v>0.0047999999999999996</v>
      </c>
      <c r="R255" s="183">
        <f>Q255*H255</f>
        <v>1.50528</v>
      </c>
      <c r="S255" s="183">
        <v>0</v>
      </c>
      <c r="T255" s="18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5" t="s">
        <v>204</v>
      </c>
      <c r="AT255" s="185" t="s">
        <v>164</v>
      </c>
      <c r="AU255" s="185" t="s">
        <v>82</v>
      </c>
      <c r="AY255" s="19" t="s">
        <v>146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19" t="s">
        <v>80</v>
      </c>
      <c r="BK255" s="186">
        <f>ROUND(I255*H255,2)</f>
        <v>0</v>
      </c>
      <c r="BL255" s="19" t="s">
        <v>179</v>
      </c>
      <c r="BM255" s="185" t="s">
        <v>431</v>
      </c>
    </row>
    <row r="256" s="2" customFormat="1" ht="33" customHeight="1">
      <c r="A256" s="38"/>
      <c r="B256" s="172"/>
      <c r="C256" s="173" t="s">
        <v>432</v>
      </c>
      <c r="D256" s="173" t="s">
        <v>149</v>
      </c>
      <c r="E256" s="174" t="s">
        <v>433</v>
      </c>
      <c r="F256" s="175" t="s">
        <v>434</v>
      </c>
      <c r="G256" s="176" t="s">
        <v>152</v>
      </c>
      <c r="H256" s="177">
        <v>313.60000000000002</v>
      </c>
      <c r="I256" s="178"/>
      <c r="J256" s="179">
        <f>ROUND(I256*H256,2)</f>
        <v>0</v>
      </c>
      <c r="K256" s="180"/>
      <c r="L256" s="39"/>
      <c r="M256" s="181" t="s">
        <v>1</v>
      </c>
      <c r="N256" s="182" t="s">
        <v>38</v>
      </c>
      <c r="O256" s="77"/>
      <c r="P256" s="183">
        <f>O256*H256</f>
        <v>0</v>
      </c>
      <c r="Q256" s="183">
        <v>1.0499999999999999E-05</v>
      </c>
      <c r="R256" s="183">
        <f>Q256*H256</f>
        <v>0.0032928000000000002</v>
      </c>
      <c r="S256" s="183">
        <v>0</v>
      </c>
      <c r="T256" s="18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85" t="s">
        <v>179</v>
      </c>
      <c r="AT256" s="185" t="s">
        <v>149</v>
      </c>
      <c r="AU256" s="185" t="s">
        <v>82</v>
      </c>
      <c r="AY256" s="19" t="s">
        <v>146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9" t="s">
        <v>80</v>
      </c>
      <c r="BK256" s="186">
        <f>ROUND(I256*H256,2)</f>
        <v>0</v>
      </c>
      <c r="BL256" s="19" t="s">
        <v>179</v>
      </c>
      <c r="BM256" s="185" t="s">
        <v>435</v>
      </c>
    </row>
    <row r="257" s="2" customFormat="1" ht="24.15" customHeight="1">
      <c r="A257" s="38"/>
      <c r="B257" s="172"/>
      <c r="C257" s="187" t="s">
        <v>304</v>
      </c>
      <c r="D257" s="187" t="s">
        <v>164</v>
      </c>
      <c r="E257" s="188" t="s">
        <v>436</v>
      </c>
      <c r="F257" s="189" t="s">
        <v>437</v>
      </c>
      <c r="G257" s="190" t="s">
        <v>152</v>
      </c>
      <c r="H257" s="191">
        <v>344.95999999999998</v>
      </c>
      <c r="I257" s="192"/>
      <c r="J257" s="193">
        <f>ROUND(I257*H257,2)</f>
        <v>0</v>
      </c>
      <c r="K257" s="194"/>
      <c r="L257" s="195"/>
      <c r="M257" s="196" t="s">
        <v>1</v>
      </c>
      <c r="N257" s="197" t="s">
        <v>38</v>
      </c>
      <c r="O257" s="77"/>
      <c r="P257" s="183">
        <f>O257*H257</f>
        <v>0</v>
      </c>
      <c r="Q257" s="183">
        <v>0.00017000000000000001</v>
      </c>
      <c r="R257" s="183">
        <f>Q257*H257</f>
        <v>0.058643199999999999</v>
      </c>
      <c r="S257" s="183">
        <v>0</v>
      </c>
      <c r="T257" s="18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5" t="s">
        <v>204</v>
      </c>
      <c r="AT257" s="185" t="s">
        <v>164</v>
      </c>
      <c r="AU257" s="185" t="s">
        <v>82</v>
      </c>
      <c r="AY257" s="19" t="s">
        <v>146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19" t="s">
        <v>80</v>
      </c>
      <c r="BK257" s="186">
        <f>ROUND(I257*H257,2)</f>
        <v>0</v>
      </c>
      <c r="BL257" s="19" t="s">
        <v>179</v>
      </c>
      <c r="BM257" s="185" t="s">
        <v>438</v>
      </c>
    </row>
    <row r="258" s="2" customFormat="1" ht="24.15" customHeight="1">
      <c r="A258" s="38"/>
      <c r="B258" s="172"/>
      <c r="C258" s="173" t="s">
        <v>439</v>
      </c>
      <c r="D258" s="173" t="s">
        <v>149</v>
      </c>
      <c r="E258" s="174" t="s">
        <v>440</v>
      </c>
      <c r="F258" s="175" t="s">
        <v>441</v>
      </c>
      <c r="G258" s="176" t="s">
        <v>152</v>
      </c>
      <c r="H258" s="177">
        <v>348.5</v>
      </c>
      <c r="I258" s="178"/>
      <c r="J258" s="179">
        <f>ROUND(I258*H258,2)</f>
        <v>0</v>
      </c>
      <c r="K258" s="180"/>
      <c r="L258" s="39"/>
      <c r="M258" s="181" t="s">
        <v>1</v>
      </c>
      <c r="N258" s="182" t="s">
        <v>38</v>
      </c>
      <c r="O258" s="77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5" t="s">
        <v>179</v>
      </c>
      <c r="AT258" s="185" t="s">
        <v>149</v>
      </c>
      <c r="AU258" s="185" t="s">
        <v>82</v>
      </c>
      <c r="AY258" s="19" t="s">
        <v>146</v>
      </c>
      <c r="BE258" s="186">
        <f>IF(N258="základní",J258,0)</f>
        <v>0</v>
      </c>
      <c r="BF258" s="186">
        <f>IF(N258="snížená",J258,0)</f>
        <v>0</v>
      </c>
      <c r="BG258" s="186">
        <f>IF(N258="zákl. přenesená",J258,0)</f>
        <v>0</v>
      </c>
      <c r="BH258" s="186">
        <f>IF(N258="sníž. přenesená",J258,0)</f>
        <v>0</v>
      </c>
      <c r="BI258" s="186">
        <f>IF(N258="nulová",J258,0)</f>
        <v>0</v>
      </c>
      <c r="BJ258" s="19" t="s">
        <v>80</v>
      </c>
      <c r="BK258" s="186">
        <f>ROUND(I258*H258,2)</f>
        <v>0</v>
      </c>
      <c r="BL258" s="19" t="s">
        <v>179</v>
      </c>
      <c r="BM258" s="185" t="s">
        <v>442</v>
      </c>
    </row>
    <row r="259" s="2" customFormat="1" ht="24.15" customHeight="1">
      <c r="A259" s="38"/>
      <c r="B259" s="172"/>
      <c r="C259" s="187" t="s">
        <v>308</v>
      </c>
      <c r="D259" s="187" t="s">
        <v>164</v>
      </c>
      <c r="E259" s="188" t="s">
        <v>443</v>
      </c>
      <c r="F259" s="189" t="s">
        <v>444</v>
      </c>
      <c r="G259" s="190" t="s">
        <v>152</v>
      </c>
      <c r="H259" s="191">
        <v>355.47000000000003</v>
      </c>
      <c r="I259" s="192"/>
      <c r="J259" s="193">
        <f>ROUND(I259*H259,2)</f>
        <v>0</v>
      </c>
      <c r="K259" s="194"/>
      <c r="L259" s="195"/>
      <c r="M259" s="196" t="s">
        <v>1</v>
      </c>
      <c r="N259" s="197" t="s">
        <v>38</v>
      </c>
      <c r="O259" s="77"/>
      <c r="P259" s="183">
        <f>O259*H259</f>
        <v>0</v>
      </c>
      <c r="Q259" s="183">
        <v>0.0015200000000000001</v>
      </c>
      <c r="R259" s="183">
        <f>Q259*H259</f>
        <v>0.54031440000000008</v>
      </c>
      <c r="S259" s="183">
        <v>0</v>
      </c>
      <c r="T259" s="18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5" t="s">
        <v>204</v>
      </c>
      <c r="AT259" s="185" t="s">
        <v>164</v>
      </c>
      <c r="AU259" s="185" t="s">
        <v>82</v>
      </c>
      <c r="AY259" s="19" t="s">
        <v>146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9" t="s">
        <v>80</v>
      </c>
      <c r="BK259" s="186">
        <f>ROUND(I259*H259,2)</f>
        <v>0</v>
      </c>
      <c r="BL259" s="19" t="s">
        <v>179</v>
      </c>
      <c r="BM259" s="185" t="s">
        <v>445</v>
      </c>
    </row>
    <row r="260" s="2" customFormat="1" ht="24.15" customHeight="1">
      <c r="A260" s="38"/>
      <c r="B260" s="172"/>
      <c r="C260" s="173" t="s">
        <v>446</v>
      </c>
      <c r="D260" s="198" t="s">
        <v>149</v>
      </c>
      <c r="E260" s="174" t="s">
        <v>447</v>
      </c>
      <c r="F260" s="175" t="s">
        <v>448</v>
      </c>
      <c r="G260" s="176" t="s">
        <v>328</v>
      </c>
      <c r="H260" s="177">
        <v>4.3630000000000004</v>
      </c>
      <c r="I260" s="178"/>
      <c r="J260" s="179">
        <f>ROUND(I260*H260,2)</f>
        <v>0</v>
      </c>
      <c r="K260" s="180"/>
      <c r="L260" s="39"/>
      <c r="M260" s="181" t="s">
        <v>1</v>
      </c>
      <c r="N260" s="182" t="s">
        <v>38</v>
      </c>
      <c r="O260" s="77"/>
      <c r="P260" s="183">
        <f>O260*H260</f>
        <v>0</v>
      </c>
      <c r="Q260" s="183">
        <v>0</v>
      </c>
      <c r="R260" s="183">
        <f>Q260*H260</f>
        <v>0</v>
      </c>
      <c r="S260" s="183">
        <v>0</v>
      </c>
      <c r="T260" s="18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5" t="s">
        <v>179</v>
      </c>
      <c r="AT260" s="185" t="s">
        <v>149</v>
      </c>
      <c r="AU260" s="185" t="s">
        <v>82</v>
      </c>
      <c r="AY260" s="19" t="s">
        <v>146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19" t="s">
        <v>80</v>
      </c>
      <c r="BK260" s="186">
        <f>ROUND(I260*H260,2)</f>
        <v>0</v>
      </c>
      <c r="BL260" s="19" t="s">
        <v>179</v>
      </c>
      <c r="BM260" s="185" t="s">
        <v>449</v>
      </c>
    </row>
    <row r="261" s="12" customFormat="1" ht="22.8" customHeight="1">
      <c r="A261" s="12"/>
      <c r="B261" s="159"/>
      <c r="C261" s="12"/>
      <c r="D261" s="160" t="s">
        <v>72</v>
      </c>
      <c r="E261" s="170" t="s">
        <v>450</v>
      </c>
      <c r="F261" s="170" t="s">
        <v>451</v>
      </c>
      <c r="G261" s="12"/>
      <c r="H261" s="12"/>
      <c r="I261" s="162"/>
      <c r="J261" s="171">
        <f>BK261</f>
        <v>0</v>
      </c>
      <c r="K261" s="12"/>
      <c r="L261" s="159"/>
      <c r="M261" s="164"/>
      <c r="N261" s="165"/>
      <c r="O261" s="165"/>
      <c r="P261" s="166">
        <f>SUM(P262:P286)</f>
        <v>0</v>
      </c>
      <c r="Q261" s="165"/>
      <c r="R261" s="166">
        <f>SUM(R262:R286)</f>
        <v>0.14182360999999999</v>
      </c>
      <c r="S261" s="165"/>
      <c r="T261" s="167">
        <f>SUM(T262:T286)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0" t="s">
        <v>82</v>
      </c>
      <c r="AT261" s="168" t="s">
        <v>72</v>
      </c>
      <c r="AU261" s="168" t="s">
        <v>80</v>
      </c>
      <c r="AY261" s="160" t="s">
        <v>146</v>
      </c>
      <c r="BK261" s="169">
        <f>SUM(BK262:BK286)</f>
        <v>0</v>
      </c>
    </row>
    <row r="262" s="2" customFormat="1" ht="21.75" customHeight="1">
      <c r="A262" s="38"/>
      <c r="B262" s="172"/>
      <c r="C262" s="173" t="s">
        <v>311</v>
      </c>
      <c r="D262" s="198" t="s">
        <v>149</v>
      </c>
      <c r="E262" s="174" t="s">
        <v>452</v>
      </c>
      <c r="F262" s="175" t="s">
        <v>453</v>
      </c>
      <c r="G262" s="176" t="s">
        <v>203</v>
      </c>
      <c r="H262" s="177">
        <v>7</v>
      </c>
      <c r="I262" s="178"/>
      <c r="J262" s="179">
        <f>ROUND(I262*H262,2)</f>
        <v>0</v>
      </c>
      <c r="K262" s="180"/>
      <c r="L262" s="39"/>
      <c r="M262" s="181" t="s">
        <v>1</v>
      </c>
      <c r="N262" s="182" t="s">
        <v>38</v>
      </c>
      <c r="O262" s="77"/>
      <c r="P262" s="183">
        <f>O262*H262</f>
        <v>0</v>
      </c>
      <c r="Q262" s="183">
        <v>0.0014215499999999999</v>
      </c>
      <c r="R262" s="183">
        <f>Q262*H262</f>
        <v>0.0099508499999999989</v>
      </c>
      <c r="S262" s="183">
        <v>0</v>
      </c>
      <c r="T262" s="18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5" t="s">
        <v>179</v>
      </c>
      <c r="AT262" s="185" t="s">
        <v>149</v>
      </c>
      <c r="AU262" s="185" t="s">
        <v>82</v>
      </c>
      <c r="AY262" s="19" t="s">
        <v>146</v>
      </c>
      <c r="BE262" s="186">
        <f>IF(N262="základní",J262,0)</f>
        <v>0</v>
      </c>
      <c r="BF262" s="186">
        <f>IF(N262="snížená",J262,0)</f>
        <v>0</v>
      </c>
      <c r="BG262" s="186">
        <f>IF(N262="zákl. přenesená",J262,0)</f>
        <v>0</v>
      </c>
      <c r="BH262" s="186">
        <f>IF(N262="sníž. přenesená",J262,0)</f>
        <v>0</v>
      </c>
      <c r="BI262" s="186">
        <f>IF(N262="nulová",J262,0)</f>
        <v>0</v>
      </c>
      <c r="BJ262" s="19" t="s">
        <v>80</v>
      </c>
      <c r="BK262" s="186">
        <f>ROUND(I262*H262,2)</f>
        <v>0</v>
      </c>
      <c r="BL262" s="19" t="s">
        <v>179</v>
      </c>
      <c r="BM262" s="185" t="s">
        <v>454</v>
      </c>
    </row>
    <row r="263" s="2" customFormat="1" ht="21.75" customHeight="1">
      <c r="A263" s="38"/>
      <c r="B263" s="172"/>
      <c r="C263" s="173" t="s">
        <v>455</v>
      </c>
      <c r="D263" s="198" t="s">
        <v>149</v>
      </c>
      <c r="E263" s="174" t="s">
        <v>456</v>
      </c>
      <c r="F263" s="175" t="s">
        <v>457</v>
      </c>
      <c r="G263" s="176" t="s">
        <v>203</v>
      </c>
      <c r="H263" s="177">
        <v>11</v>
      </c>
      <c r="I263" s="178"/>
      <c r="J263" s="179">
        <f>ROUND(I263*H263,2)</f>
        <v>0</v>
      </c>
      <c r="K263" s="180"/>
      <c r="L263" s="39"/>
      <c r="M263" s="181" t="s">
        <v>1</v>
      </c>
      <c r="N263" s="182" t="s">
        <v>38</v>
      </c>
      <c r="O263" s="77"/>
      <c r="P263" s="183">
        <f>O263*H263</f>
        <v>0</v>
      </c>
      <c r="Q263" s="183">
        <v>0.0019729999999999999</v>
      </c>
      <c r="R263" s="183">
        <f>Q263*H263</f>
        <v>0.021703</v>
      </c>
      <c r="S263" s="183">
        <v>0</v>
      </c>
      <c r="T263" s="18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5" t="s">
        <v>179</v>
      </c>
      <c r="AT263" s="185" t="s">
        <v>149</v>
      </c>
      <c r="AU263" s="185" t="s">
        <v>82</v>
      </c>
      <c r="AY263" s="19" t="s">
        <v>146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9" t="s">
        <v>80</v>
      </c>
      <c r="BK263" s="186">
        <f>ROUND(I263*H263,2)</f>
        <v>0</v>
      </c>
      <c r="BL263" s="19" t="s">
        <v>179</v>
      </c>
      <c r="BM263" s="185" t="s">
        <v>458</v>
      </c>
    </row>
    <row r="264" s="2" customFormat="1" ht="24.15" customHeight="1">
      <c r="A264" s="38"/>
      <c r="B264" s="172"/>
      <c r="C264" s="173" t="s">
        <v>315</v>
      </c>
      <c r="D264" s="198" t="s">
        <v>149</v>
      </c>
      <c r="E264" s="174" t="s">
        <v>459</v>
      </c>
      <c r="F264" s="175" t="s">
        <v>460</v>
      </c>
      <c r="G264" s="176" t="s">
        <v>203</v>
      </c>
      <c r="H264" s="177">
        <v>5</v>
      </c>
      <c r="I264" s="178"/>
      <c r="J264" s="179">
        <f>ROUND(I264*H264,2)</f>
        <v>0</v>
      </c>
      <c r="K264" s="180"/>
      <c r="L264" s="39"/>
      <c r="M264" s="181" t="s">
        <v>1</v>
      </c>
      <c r="N264" s="182" t="s">
        <v>38</v>
      </c>
      <c r="O264" s="77"/>
      <c r="P264" s="183">
        <f>O264*H264</f>
        <v>0</v>
      </c>
      <c r="Q264" s="183">
        <v>0.0020607999999999998</v>
      </c>
      <c r="R264" s="183">
        <f>Q264*H264</f>
        <v>0.010303999999999999</v>
      </c>
      <c r="S264" s="183">
        <v>0</v>
      </c>
      <c r="T264" s="18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5" t="s">
        <v>179</v>
      </c>
      <c r="AT264" s="185" t="s">
        <v>149</v>
      </c>
      <c r="AU264" s="185" t="s">
        <v>82</v>
      </c>
      <c r="AY264" s="19" t="s">
        <v>146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9" t="s">
        <v>80</v>
      </c>
      <c r="BK264" s="186">
        <f>ROUND(I264*H264,2)</f>
        <v>0</v>
      </c>
      <c r="BL264" s="19" t="s">
        <v>179</v>
      </c>
      <c r="BM264" s="185" t="s">
        <v>461</v>
      </c>
    </row>
    <row r="265" s="2" customFormat="1" ht="24.15" customHeight="1">
      <c r="A265" s="38"/>
      <c r="B265" s="172"/>
      <c r="C265" s="173" t="s">
        <v>462</v>
      </c>
      <c r="D265" s="198" t="s">
        <v>149</v>
      </c>
      <c r="E265" s="174" t="s">
        <v>463</v>
      </c>
      <c r="F265" s="175" t="s">
        <v>464</v>
      </c>
      <c r="G265" s="176" t="s">
        <v>203</v>
      </c>
      <c r="H265" s="177">
        <v>6</v>
      </c>
      <c r="I265" s="178"/>
      <c r="J265" s="179">
        <f>ROUND(I265*H265,2)</f>
        <v>0</v>
      </c>
      <c r="K265" s="180"/>
      <c r="L265" s="39"/>
      <c r="M265" s="181" t="s">
        <v>1</v>
      </c>
      <c r="N265" s="182" t="s">
        <v>38</v>
      </c>
      <c r="O265" s="77"/>
      <c r="P265" s="183">
        <f>O265*H265</f>
        <v>0</v>
      </c>
      <c r="Q265" s="183">
        <v>0.0015535</v>
      </c>
      <c r="R265" s="183">
        <f>Q265*H265</f>
        <v>0.0093209999999999994</v>
      </c>
      <c r="S265" s="183">
        <v>0</v>
      </c>
      <c r="T265" s="18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5" t="s">
        <v>179</v>
      </c>
      <c r="AT265" s="185" t="s">
        <v>149</v>
      </c>
      <c r="AU265" s="185" t="s">
        <v>82</v>
      </c>
      <c r="AY265" s="19" t="s">
        <v>146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19" t="s">
        <v>80</v>
      </c>
      <c r="BK265" s="186">
        <f>ROUND(I265*H265,2)</f>
        <v>0</v>
      </c>
      <c r="BL265" s="19" t="s">
        <v>179</v>
      </c>
      <c r="BM265" s="185" t="s">
        <v>465</v>
      </c>
    </row>
    <row r="266" s="2" customFormat="1" ht="16.5" customHeight="1">
      <c r="A266" s="38"/>
      <c r="B266" s="172"/>
      <c r="C266" s="173" t="s">
        <v>319</v>
      </c>
      <c r="D266" s="198" t="s">
        <v>149</v>
      </c>
      <c r="E266" s="174" t="s">
        <v>466</v>
      </c>
      <c r="F266" s="175" t="s">
        <v>467</v>
      </c>
      <c r="G266" s="176" t="s">
        <v>203</v>
      </c>
      <c r="H266" s="177">
        <v>23</v>
      </c>
      <c r="I266" s="178"/>
      <c r="J266" s="179">
        <f>ROUND(I266*H266,2)</f>
        <v>0</v>
      </c>
      <c r="K266" s="180"/>
      <c r="L266" s="39"/>
      <c r="M266" s="181" t="s">
        <v>1</v>
      </c>
      <c r="N266" s="182" t="s">
        <v>38</v>
      </c>
      <c r="O266" s="77"/>
      <c r="P266" s="183">
        <f>O266*H266</f>
        <v>0</v>
      </c>
      <c r="Q266" s="183">
        <v>0.00058679999999999995</v>
      </c>
      <c r="R266" s="183">
        <f>Q266*H266</f>
        <v>0.013496399999999999</v>
      </c>
      <c r="S266" s="183">
        <v>0</v>
      </c>
      <c r="T266" s="18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85" t="s">
        <v>179</v>
      </c>
      <c r="AT266" s="185" t="s">
        <v>149</v>
      </c>
      <c r="AU266" s="185" t="s">
        <v>82</v>
      </c>
      <c r="AY266" s="19" t="s">
        <v>146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9" t="s">
        <v>80</v>
      </c>
      <c r="BK266" s="186">
        <f>ROUND(I266*H266,2)</f>
        <v>0</v>
      </c>
      <c r="BL266" s="19" t="s">
        <v>179</v>
      </c>
      <c r="BM266" s="185" t="s">
        <v>468</v>
      </c>
    </row>
    <row r="267" s="2" customFormat="1" ht="16.5" customHeight="1">
      <c r="A267" s="38"/>
      <c r="B267" s="172"/>
      <c r="C267" s="173" t="s">
        <v>469</v>
      </c>
      <c r="D267" s="198" t="s">
        <v>149</v>
      </c>
      <c r="E267" s="174" t="s">
        <v>470</v>
      </c>
      <c r="F267" s="175" t="s">
        <v>471</v>
      </c>
      <c r="G267" s="176" t="s">
        <v>203</v>
      </c>
      <c r="H267" s="177">
        <v>25</v>
      </c>
      <c r="I267" s="178"/>
      <c r="J267" s="179">
        <f>ROUND(I267*H267,2)</f>
        <v>0</v>
      </c>
      <c r="K267" s="180"/>
      <c r="L267" s="39"/>
      <c r="M267" s="181" t="s">
        <v>1</v>
      </c>
      <c r="N267" s="182" t="s">
        <v>38</v>
      </c>
      <c r="O267" s="77"/>
      <c r="P267" s="183">
        <f>O267*H267</f>
        <v>0</v>
      </c>
      <c r="Q267" s="183">
        <v>0.0020098999999999998</v>
      </c>
      <c r="R267" s="183">
        <f>Q267*H267</f>
        <v>0.050247499999999994</v>
      </c>
      <c r="S267" s="183">
        <v>0</v>
      </c>
      <c r="T267" s="18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5" t="s">
        <v>179</v>
      </c>
      <c r="AT267" s="185" t="s">
        <v>149</v>
      </c>
      <c r="AU267" s="185" t="s">
        <v>82</v>
      </c>
      <c r="AY267" s="19" t="s">
        <v>146</v>
      </c>
      <c r="BE267" s="186">
        <f>IF(N267="základní",J267,0)</f>
        <v>0</v>
      </c>
      <c r="BF267" s="186">
        <f>IF(N267="snížená",J267,0)</f>
        <v>0</v>
      </c>
      <c r="BG267" s="186">
        <f>IF(N267="zákl. přenesená",J267,0)</f>
        <v>0</v>
      </c>
      <c r="BH267" s="186">
        <f>IF(N267="sníž. přenesená",J267,0)</f>
        <v>0</v>
      </c>
      <c r="BI267" s="186">
        <f>IF(N267="nulová",J267,0)</f>
        <v>0</v>
      </c>
      <c r="BJ267" s="19" t="s">
        <v>80</v>
      </c>
      <c r="BK267" s="186">
        <f>ROUND(I267*H267,2)</f>
        <v>0</v>
      </c>
      <c r="BL267" s="19" t="s">
        <v>179</v>
      </c>
      <c r="BM267" s="185" t="s">
        <v>472</v>
      </c>
    </row>
    <row r="268" s="2" customFormat="1" ht="16.5" customHeight="1">
      <c r="A268" s="38"/>
      <c r="B268" s="172"/>
      <c r="C268" s="173" t="s">
        <v>323</v>
      </c>
      <c r="D268" s="198" t="s">
        <v>149</v>
      </c>
      <c r="E268" s="174" t="s">
        <v>473</v>
      </c>
      <c r="F268" s="175" t="s">
        <v>474</v>
      </c>
      <c r="G268" s="176" t="s">
        <v>203</v>
      </c>
      <c r="H268" s="177">
        <v>3</v>
      </c>
      <c r="I268" s="178"/>
      <c r="J268" s="179">
        <f>ROUND(I268*H268,2)</f>
        <v>0</v>
      </c>
      <c r="K268" s="180"/>
      <c r="L268" s="39"/>
      <c r="M268" s="181" t="s">
        <v>1</v>
      </c>
      <c r="N268" s="182" t="s">
        <v>38</v>
      </c>
      <c r="O268" s="77"/>
      <c r="P268" s="183">
        <f>O268*H268</f>
        <v>0</v>
      </c>
      <c r="Q268" s="183">
        <v>0.001451</v>
      </c>
      <c r="R268" s="183">
        <f>Q268*H268</f>
        <v>0.0043530000000000001</v>
      </c>
      <c r="S268" s="183">
        <v>0</v>
      </c>
      <c r="T268" s="18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5" t="s">
        <v>179</v>
      </c>
      <c r="AT268" s="185" t="s">
        <v>149</v>
      </c>
      <c r="AU268" s="185" t="s">
        <v>82</v>
      </c>
      <c r="AY268" s="19" t="s">
        <v>146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9" t="s">
        <v>80</v>
      </c>
      <c r="BK268" s="186">
        <f>ROUND(I268*H268,2)</f>
        <v>0</v>
      </c>
      <c r="BL268" s="19" t="s">
        <v>179</v>
      </c>
      <c r="BM268" s="185" t="s">
        <v>475</v>
      </c>
    </row>
    <row r="269" s="2" customFormat="1" ht="16.5" customHeight="1">
      <c r="A269" s="38"/>
      <c r="B269" s="172"/>
      <c r="C269" s="173" t="s">
        <v>476</v>
      </c>
      <c r="D269" s="198" t="s">
        <v>149</v>
      </c>
      <c r="E269" s="174" t="s">
        <v>477</v>
      </c>
      <c r="F269" s="175" t="s">
        <v>478</v>
      </c>
      <c r="G269" s="176" t="s">
        <v>203</v>
      </c>
      <c r="H269" s="177">
        <v>12</v>
      </c>
      <c r="I269" s="178"/>
      <c r="J269" s="179">
        <f>ROUND(I269*H269,2)</f>
        <v>0</v>
      </c>
      <c r="K269" s="180"/>
      <c r="L269" s="39"/>
      <c r="M269" s="181" t="s">
        <v>1</v>
      </c>
      <c r="N269" s="182" t="s">
        <v>38</v>
      </c>
      <c r="O269" s="77"/>
      <c r="P269" s="183">
        <f>O269*H269</f>
        <v>0</v>
      </c>
      <c r="Q269" s="183">
        <v>0.00041189999999999998</v>
      </c>
      <c r="R269" s="183">
        <f>Q269*H269</f>
        <v>0.0049427999999999998</v>
      </c>
      <c r="S269" s="183">
        <v>0</v>
      </c>
      <c r="T269" s="18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85" t="s">
        <v>179</v>
      </c>
      <c r="AT269" s="185" t="s">
        <v>149</v>
      </c>
      <c r="AU269" s="185" t="s">
        <v>82</v>
      </c>
      <c r="AY269" s="19" t="s">
        <v>146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9" t="s">
        <v>80</v>
      </c>
      <c r="BK269" s="186">
        <f>ROUND(I269*H269,2)</f>
        <v>0</v>
      </c>
      <c r="BL269" s="19" t="s">
        <v>179</v>
      </c>
      <c r="BM269" s="185" t="s">
        <v>479</v>
      </c>
    </row>
    <row r="270" s="2" customFormat="1" ht="16.5" customHeight="1">
      <c r="A270" s="38"/>
      <c r="B270" s="172"/>
      <c r="C270" s="173" t="s">
        <v>329</v>
      </c>
      <c r="D270" s="198" t="s">
        <v>149</v>
      </c>
      <c r="E270" s="174" t="s">
        <v>480</v>
      </c>
      <c r="F270" s="175" t="s">
        <v>481</v>
      </c>
      <c r="G270" s="176" t="s">
        <v>203</v>
      </c>
      <c r="H270" s="177">
        <v>7</v>
      </c>
      <c r="I270" s="178"/>
      <c r="J270" s="179">
        <f>ROUND(I270*H270,2)</f>
        <v>0</v>
      </c>
      <c r="K270" s="180"/>
      <c r="L270" s="39"/>
      <c r="M270" s="181" t="s">
        <v>1</v>
      </c>
      <c r="N270" s="182" t="s">
        <v>38</v>
      </c>
      <c r="O270" s="77"/>
      <c r="P270" s="183">
        <f>O270*H270</f>
        <v>0</v>
      </c>
      <c r="Q270" s="183">
        <v>0.00047649999999999998</v>
      </c>
      <c r="R270" s="183">
        <f>Q270*H270</f>
        <v>0.0033354999999999999</v>
      </c>
      <c r="S270" s="183">
        <v>0</v>
      </c>
      <c r="T270" s="18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5" t="s">
        <v>179</v>
      </c>
      <c r="AT270" s="185" t="s">
        <v>149</v>
      </c>
      <c r="AU270" s="185" t="s">
        <v>82</v>
      </c>
      <c r="AY270" s="19" t="s">
        <v>146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19" t="s">
        <v>80</v>
      </c>
      <c r="BK270" s="186">
        <f>ROUND(I270*H270,2)</f>
        <v>0</v>
      </c>
      <c r="BL270" s="19" t="s">
        <v>179</v>
      </c>
      <c r="BM270" s="185" t="s">
        <v>482</v>
      </c>
    </row>
    <row r="271" s="2" customFormat="1" ht="16.5" customHeight="1">
      <c r="A271" s="38"/>
      <c r="B271" s="172"/>
      <c r="C271" s="173" t="s">
        <v>483</v>
      </c>
      <c r="D271" s="198" t="s">
        <v>149</v>
      </c>
      <c r="E271" s="174" t="s">
        <v>484</v>
      </c>
      <c r="F271" s="175" t="s">
        <v>485</v>
      </c>
      <c r="G271" s="176" t="s">
        <v>203</v>
      </c>
      <c r="H271" s="177">
        <v>2</v>
      </c>
      <c r="I271" s="178"/>
      <c r="J271" s="179">
        <f>ROUND(I271*H271,2)</f>
        <v>0</v>
      </c>
      <c r="K271" s="180"/>
      <c r="L271" s="39"/>
      <c r="M271" s="181" t="s">
        <v>1</v>
      </c>
      <c r="N271" s="182" t="s">
        <v>38</v>
      </c>
      <c r="O271" s="77"/>
      <c r="P271" s="183">
        <f>O271*H271</f>
        <v>0</v>
      </c>
      <c r="Q271" s="183">
        <v>0.0007092</v>
      </c>
      <c r="R271" s="183">
        <f>Q271*H271</f>
        <v>0.0014184</v>
      </c>
      <c r="S271" s="183">
        <v>0</v>
      </c>
      <c r="T271" s="18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5" t="s">
        <v>179</v>
      </c>
      <c r="AT271" s="185" t="s">
        <v>149</v>
      </c>
      <c r="AU271" s="185" t="s">
        <v>82</v>
      </c>
      <c r="AY271" s="19" t="s">
        <v>146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9" t="s">
        <v>80</v>
      </c>
      <c r="BK271" s="186">
        <f>ROUND(I271*H271,2)</f>
        <v>0</v>
      </c>
      <c r="BL271" s="19" t="s">
        <v>179</v>
      </c>
      <c r="BM271" s="185" t="s">
        <v>486</v>
      </c>
    </row>
    <row r="272" s="2" customFormat="1" ht="16.5" customHeight="1">
      <c r="A272" s="38"/>
      <c r="B272" s="172"/>
      <c r="C272" s="173" t="s">
        <v>341</v>
      </c>
      <c r="D272" s="198" t="s">
        <v>149</v>
      </c>
      <c r="E272" s="174" t="s">
        <v>487</v>
      </c>
      <c r="F272" s="175" t="s">
        <v>488</v>
      </c>
      <c r="G272" s="176" t="s">
        <v>203</v>
      </c>
      <c r="H272" s="177">
        <v>2</v>
      </c>
      <c r="I272" s="178"/>
      <c r="J272" s="179">
        <f>ROUND(I272*H272,2)</f>
        <v>0</v>
      </c>
      <c r="K272" s="180"/>
      <c r="L272" s="39"/>
      <c r="M272" s="181" t="s">
        <v>1</v>
      </c>
      <c r="N272" s="182" t="s">
        <v>38</v>
      </c>
      <c r="O272" s="77"/>
      <c r="P272" s="183">
        <f>O272*H272</f>
        <v>0</v>
      </c>
      <c r="Q272" s="183">
        <v>0.0022361999999999998</v>
      </c>
      <c r="R272" s="183">
        <f>Q272*H272</f>
        <v>0.0044723999999999996</v>
      </c>
      <c r="S272" s="183">
        <v>0</v>
      </c>
      <c r="T272" s="18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5" t="s">
        <v>179</v>
      </c>
      <c r="AT272" s="185" t="s">
        <v>149</v>
      </c>
      <c r="AU272" s="185" t="s">
        <v>82</v>
      </c>
      <c r="AY272" s="19" t="s">
        <v>146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9" t="s">
        <v>80</v>
      </c>
      <c r="BK272" s="186">
        <f>ROUND(I272*H272,2)</f>
        <v>0</v>
      </c>
      <c r="BL272" s="19" t="s">
        <v>179</v>
      </c>
      <c r="BM272" s="185" t="s">
        <v>489</v>
      </c>
    </row>
    <row r="273" s="2" customFormat="1" ht="16.5" customHeight="1">
      <c r="A273" s="38"/>
      <c r="B273" s="172"/>
      <c r="C273" s="173" t="s">
        <v>490</v>
      </c>
      <c r="D273" s="198" t="s">
        <v>149</v>
      </c>
      <c r="E273" s="174" t="s">
        <v>491</v>
      </c>
      <c r="F273" s="175" t="s">
        <v>492</v>
      </c>
      <c r="G273" s="176" t="s">
        <v>161</v>
      </c>
      <c r="H273" s="177">
        <v>6</v>
      </c>
      <c r="I273" s="178"/>
      <c r="J273" s="179">
        <f>ROUND(I273*H273,2)</f>
        <v>0</v>
      </c>
      <c r="K273" s="180"/>
      <c r="L273" s="39"/>
      <c r="M273" s="181" t="s">
        <v>1</v>
      </c>
      <c r="N273" s="182" t="s">
        <v>38</v>
      </c>
      <c r="O273" s="77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85" t="s">
        <v>179</v>
      </c>
      <c r="AT273" s="185" t="s">
        <v>149</v>
      </c>
      <c r="AU273" s="185" t="s">
        <v>82</v>
      </c>
      <c r="AY273" s="19" t="s">
        <v>146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19" t="s">
        <v>80</v>
      </c>
      <c r="BK273" s="186">
        <f>ROUND(I273*H273,2)</f>
        <v>0</v>
      </c>
      <c r="BL273" s="19" t="s">
        <v>179</v>
      </c>
      <c r="BM273" s="185" t="s">
        <v>493</v>
      </c>
    </row>
    <row r="274" s="2" customFormat="1" ht="16.5" customHeight="1">
      <c r="A274" s="38"/>
      <c r="B274" s="172"/>
      <c r="C274" s="173" t="s">
        <v>344</v>
      </c>
      <c r="D274" s="198" t="s">
        <v>149</v>
      </c>
      <c r="E274" s="174" t="s">
        <v>494</v>
      </c>
      <c r="F274" s="175" t="s">
        <v>495</v>
      </c>
      <c r="G274" s="176" t="s">
        <v>161</v>
      </c>
      <c r="H274" s="177">
        <v>5</v>
      </c>
      <c r="I274" s="178"/>
      <c r="J274" s="179">
        <f>ROUND(I274*H274,2)</f>
        <v>0</v>
      </c>
      <c r="K274" s="180"/>
      <c r="L274" s="39"/>
      <c r="M274" s="181" t="s">
        <v>1</v>
      </c>
      <c r="N274" s="182" t="s">
        <v>38</v>
      </c>
      <c r="O274" s="77"/>
      <c r="P274" s="183">
        <f>O274*H274</f>
        <v>0</v>
      </c>
      <c r="Q274" s="183">
        <v>0</v>
      </c>
      <c r="R274" s="183">
        <f>Q274*H274</f>
        <v>0</v>
      </c>
      <c r="S274" s="183">
        <v>0</v>
      </c>
      <c r="T274" s="18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5" t="s">
        <v>179</v>
      </c>
      <c r="AT274" s="185" t="s">
        <v>149</v>
      </c>
      <c r="AU274" s="185" t="s">
        <v>82</v>
      </c>
      <c r="AY274" s="19" t="s">
        <v>146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19" t="s">
        <v>80</v>
      </c>
      <c r="BK274" s="186">
        <f>ROUND(I274*H274,2)</f>
        <v>0</v>
      </c>
      <c r="BL274" s="19" t="s">
        <v>179</v>
      </c>
      <c r="BM274" s="185" t="s">
        <v>496</v>
      </c>
    </row>
    <row r="275" s="2" customFormat="1" ht="16.5" customHeight="1">
      <c r="A275" s="38"/>
      <c r="B275" s="172"/>
      <c r="C275" s="173" t="s">
        <v>497</v>
      </c>
      <c r="D275" s="198" t="s">
        <v>149</v>
      </c>
      <c r="E275" s="174" t="s">
        <v>498</v>
      </c>
      <c r="F275" s="175" t="s">
        <v>499</v>
      </c>
      <c r="G275" s="176" t="s">
        <v>161</v>
      </c>
      <c r="H275" s="177">
        <v>1</v>
      </c>
      <c r="I275" s="178"/>
      <c r="J275" s="179">
        <f>ROUND(I275*H275,2)</f>
        <v>0</v>
      </c>
      <c r="K275" s="180"/>
      <c r="L275" s="39"/>
      <c r="M275" s="181" t="s">
        <v>1</v>
      </c>
      <c r="N275" s="182" t="s">
        <v>38</v>
      </c>
      <c r="O275" s="77"/>
      <c r="P275" s="183">
        <f>O275*H275</f>
        <v>0</v>
      </c>
      <c r="Q275" s="183">
        <v>0</v>
      </c>
      <c r="R275" s="183">
        <f>Q275*H275</f>
        <v>0</v>
      </c>
      <c r="S275" s="183">
        <v>0</v>
      </c>
      <c r="T275" s="18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85" t="s">
        <v>179</v>
      </c>
      <c r="AT275" s="185" t="s">
        <v>149</v>
      </c>
      <c r="AU275" s="185" t="s">
        <v>82</v>
      </c>
      <c r="AY275" s="19" t="s">
        <v>146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9" t="s">
        <v>80</v>
      </c>
      <c r="BK275" s="186">
        <f>ROUND(I275*H275,2)</f>
        <v>0</v>
      </c>
      <c r="BL275" s="19" t="s">
        <v>179</v>
      </c>
      <c r="BM275" s="185" t="s">
        <v>500</v>
      </c>
    </row>
    <row r="276" s="2" customFormat="1" ht="21.75" customHeight="1">
      <c r="A276" s="38"/>
      <c r="B276" s="172"/>
      <c r="C276" s="173" t="s">
        <v>349</v>
      </c>
      <c r="D276" s="198" t="s">
        <v>149</v>
      </c>
      <c r="E276" s="174" t="s">
        <v>501</v>
      </c>
      <c r="F276" s="175" t="s">
        <v>502</v>
      </c>
      <c r="G276" s="176" t="s">
        <v>161</v>
      </c>
      <c r="H276" s="177">
        <v>3</v>
      </c>
      <c r="I276" s="178"/>
      <c r="J276" s="179">
        <f>ROUND(I276*H276,2)</f>
        <v>0</v>
      </c>
      <c r="K276" s="180"/>
      <c r="L276" s="39"/>
      <c r="M276" s="181" t="s">
        <v>1</v>
      </c>
      <c r="N276" s="182" t="s">
        <v>38</v>
      </c>
      <c r="O276" s="77"/>
      <c r="P276" s="183">
        <f>O276*H276</f>
        <v>0</v>
      </c>
      <c r="Q276" s="183">
        <v>0</v>
      </c>
      <c r="R276" s="183">
        <f>Q276*H276</f>
        <v>0</v>
      </c>
      <c r="S276" s="183">
        <v>0</v>
      </c>
      <c r="T276" s="18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5" t="s">
        <v>179</v>
      </c>
      <c r="AT276" s="185" t="s">
        <v>149</v>
      </c>
      <c r="AU276" s="185" t="s">
        <v>82</v>
      </c>
      <c r="AY276" s="19" t="s">
        <v>146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9" t="s">
        <v>80</v>
      </c>
      <c r="BK276" s="186">
        <f>ROUND(I276*H276,2)</f>
        <v>0</v>
      </c>
      <c r="BL276" s="19" t="s">
        <v>179</v>
      </c>
      <c r="BM276" s="185" t="s">
        <v>503</v>
      </c>
    </row>
    <row r="277" s="2" customFormat="1" ht="16.5" customHeight="1">
      <c r="A277" s="38"/>
      <c r="B277" s="172"/>
      <c r="C277" s="173" t="s">
        <v>504</v>
      </c>
      <c r="D277" s="198" t="s">
        <v>149</v>
      </c>
      <c r="E277" s="174" t="s">
        <v>505</v>
      </c>
      <c r="F277" s="175" t="s">
        <v>506</v>
      </c>
      <c r="G277" s="176" t="s">
        <v>161</v>
      </c>
      <c r="H277" s="177">
        <v>2</v>
      </c>
      <c r="I277" s="178"/>
      <c r="J277" s="179">
        <f>ROUND(I277*H277,2)</f>
        <v>0</v>
      </c>
      <c r="K277" s="180"/>
      <c r="L277" s="39"/>
      <c r="M277" s="181" t="s">
        <v>1</v>
      </c>
      <c r="N277" s="182" t="s">
        <v>38</v>
      </c>
      <c r="O277" s="77"/>
      <c r="P277" s="183">
        <f>O277*H277</f>
        <v>0</v>
      </c>
      <c r="Q277" s="183">
        <v>0.00016124999999999999</v>
      </c>
      <c r="R277" s="183">
        <f>Q277*H277</f>
        <v>0.00032249999999999998</v>
      </c>
      <c r="S277" s="183">
        <v>0</v>
      </c>
      <c r="T277" s="18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5" t="s">
        <v>179</v>
      </c>
      <c r="AT277" s="185" t="s">
        <v>149</v>
      </c>
      <c r="AU277" s="185" t="s">
        <v>82</v>
      </c>
      <c r="AY277" s="19" t="s">
        <v>146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9" t="s">
        <v>80</v>
      </c>
      <c r="BK277" s="186">
        <f>ROUND(I277*H277,2)</f>
        <v>0</v>
      </c>
      <c r="BL277" s="19" t="s">
        <v>179</v>
      </c>
      <c r="BM277" s="185" t="s">
        <v>507</v>
      </c>
    </row>
    <row r="278" s="2" customFormat="1" ht="16.5" customHeight="1">
      <c r="A278" s="38"/>
      <c r="B278" s="172"/>
      <c r="C278" s="173" t="s">
        <v>508</v>
      </c>
      <c r="D278" s="198" t="s">
        <v>149</v>
      </c>
      <c r="E278" s="174" t="s">
        <v>509</v>
      </c>
      <c r="F278" s="175" t="s">
        <v>510</v>
      </c>
      <c r="G278" s="176" t="s">
        <v>161</v>
      </c>
      <c r="H278" s="177">
        <v>2</v>
      </c>
      <c r="I278" s="178"/>
      <c r="J278" s="179">
        <f>ROUND(I278*H278,2)</f>
        <v>0</v>
      </c>
      <c r="K278" s="180"/>
      <c r="L278" s="39"/>
      <c r="M278" s="181" t="s">
        <v>1</v>
      </c>
      <c r="N278" s="182" t="s">
        <v>38</v>
      </c>
      <c r="O278" s="77"/>
      <c r="P278" s="183">
        <f>O278*H278</f>
        <v>0</v>
      </c>
      <c r="Q278" s="183">
        <v>0.00028499999999999999</v>
      </c>
      <c r="R278" s="183">
        <f>Q278*H278</f>
        <v>0.00056999999999999998</v>
      </c>
      <c r="S278" s="183">
        <v>0</v>
      </c>
      <c r="T278" s="18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5" t="s">
        <v>179</v>
      </c>
      <c r="AT278" s="185" t="s">
        <v>149</v>
      </c>
      <c r="AU278" s="185" t="s">
        <v>82</v>
      </c>
      <c r="AY278" s="19" t="s">
        <v>146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9" t="s">
        <v>80</v>
      </c>
      <c r="BK278" s="186">
        <f>ROUND(I278*H278,2)</f>
        <v>0</v>
      </c>
      <c r="BL278" s="19" t="s">
        <v>179</v>
      </c>
      <c r="BM278" s="185" t="s">
        <v>511</v>
      </c>
    </row>
    <row r="279" s="2" customFormat="1" ht="21.75" customHeight="1">
      <c r="A279" s="38"/>
      <c r="B279" s="172"/>
      <c r="C279" s="173" t="s">
        <v>512</v>
      </c>
      <c r="D279" s="198" t="s">
        <v>149</v>
      </c>
      <c r="E279" s="174" t="s">
        <v>513</v>
      </c>
      <c r="F279" s="175" t="s">
        <v>514</v>
      </c>
      <c r="G279" s="176" t="s">
        <v>161</v>
      </c>
      <c r="H279" s="177">
        <v>3</v>
      </c>
      <c r="I279" s="178"/>
      <c r="J279" s="179">
        <f>ROUND(I279*H279,2)</f>
        <v>0</v>
      </c>
      <c r="K279" s="180"/>
      <c r="L279" s="39"/>
      <c r="M279" s="181" t="s">
        <v>1</v>
      </c>
      <c r="N279" s="182" t="s">
        <v>38</v>
      </c>
      <c r="O279" s="77"/>
      <c r="P279" s="183">
        <f>O279*H279</f>
        <v>0</v>
      </c>
      <c r="Q279" s="183">
        <v>9.1249999999999995E-05</v>
      </c>
      <c r="R279" s="183">
        <f>Q279*H279</f>
        <v>0.00027375000000000001</v>
      </c>
      <c r="S279" s="183">
        <v>0</v>
      </c>
      <c r="T279" s="18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5" t="s">
        <v>179</v>
      </c>
      <c r="AT279" s="185" t="s">
        <v>149</v>
      </c>
      <c r="AU279" s="185" t="s">
        <v>82</v>
      </c>
      <c r="AY279" s="19" t="s">
        <v>146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9" t="s">
        <v>80</v>
      </c>
      <c r="BK279" s="186">
        <f>ROUND(I279*H279,2)</f>
        <v>0</v>
      </c>
      <c r="BL279" s="19" t="s">
        <v>179</v>
      </c>
      <c r="BM279" s="185" t="s">
        <v>515</v>
      </c>
    </row>
    <row r="280" s="2" customFormat="1" ht="21.75" customHeight="1">
      <c r="A280" s="38"/>
      <c r="B280" s="172"/>
      <c r="C280" s="173" t="s">
        <v>382</v>
      </c>
      <c r="D280" s="198" t="s">
        <v>149</v>
      </c>
      <c r="E280" s="174" t="s">
        <v>516</v>
      </c>
      <c r="F280" s="175" t="s">
        <v>517</v>
      </c>
      <c r="G280" s="176" t="s">
        <v>161</v>
      </c>
      <c r="H280" s="177">
        <v>1</v>
      </c>
      <c r="I280" s="178"/>
      <c r="J280" s="179">
        <f>ROUND(I280*H280,2)</f>
        <v>0</v>
      </c>
      <c r="K280" s="180"/>
      <c r="L280" s="39"/>
      <c r="M280" s="181" t="s">
        <v>1</v>
      </c>
      <c r="N280" s="182" t="s">
        <v>38</v>
      </c>
      <c r="O280" s="77"/>
      <c r="P280" s="183">
        <f>O280*H280</f>
        <v>0</v>
      </c>
      <c r="Q280" s="183">
        <v>0.000175</v>
      </c>
      <c r="R280" s="183">
        <f>Q280*H280</f>
        <v>0.000175</v>
      </c>
      <c r="S280" s="183">
        <v>0</v>
      </c>
      <c r="T280" s="18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5" t="s">
        <v>179</v>
      </c>
      <c r="AT280" s="185" t="s">
        <v>149</v>
      </c>
      <c r="AU280" s="185" t="s">
        <v>82</v>
      </c>
      <c r="AY280" s="19" t="s">
        <v>146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9" t="s">
        <v>80</v>
      </c>
      <c r="BK280" s="186">
        <f>ROUND(I280*H280,2)</f>
        <v>0</v>
      </c>
      <c r="BL280" s="19" t="s">
        <v>179</v>
      </c>
      <c r="BM280" s="185" t="s">
        <v>518</v>
      </c>
    </row>
    <row r="281" s="2" customFormat="1" ht="21.75" customHeight="1">
      <c r="A281" s="38"/>
      <c r="B281" s="172"/>
      <c r="C281" s="173" t="s">
        <v>519</v>
      </c>
      <c r="D281" s="198" t="s">
        <v>149</v>
      </c>
      <c r="E281" s="174" t="s">
        <v>520</v>
      </c>
      <c r="F281" s="175" t="s">
        <v>521</v>
      </c>
      <c r="G281" s="176" t="s">
        <v>203</v>
      </c>
      <c r="H281" s="177">
        <v>103</v>
      </c>
      <c r="I281" s="178"/>
      <c r="J281" s="179">
        <f>ROUND(I281*H281,2)</f>
        <v>0</v>
      </c>
      <c r="K281" s="180"/>
      <c r="L281" s="39"/>
      <c r="M281" s="181" t="s">
        <v>1</v>
      </c>
      <c r="N281" s="182" t="s">
        <v>38</v>
      </c>
      <c r="O281" s="77"/>
      <c r="P281" s="183">
        <f>O281*H281</f>
        <v>0</v>
      </c>
      <c r="Q281" s="183">
        <v>0</v>
      </c>
      <c r="R281" s="183">
        <f>Q281*H281</f>
        <v>0</v>
      </c>
      <c r="S281" s="183">
        <v>0</v>
      </c>
      <c r="T281" s="18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85" t="s">
        <v>179</v>
      </c>
      <c r="AT281" s="185" t="s">
        <v>149</v>
      </c>
      <c r="AU281" s="185" t="s">
        <v>82</v>
      </c>
      <c r="AY281" s="19" t="s">
        <v>146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9" t="s">
        <v>80</v>
      </c>
      <c r="BK281" s="186">
        <f>ROUND(I281*H281,2)</f>
        <v>0</v>
      </c>
      <c r="BL281" s="19" t="s">
        <v>179</v>
      </c>
      <c r="BM281" s="185" t="s">
        <v>522</v>
      </c>
    </row>
    <row r="282" s="2" customFormat="1" ht="37.8" customHeight="1">
      <c r="A282" s="38"/>
      <c r="B282" s="172"/>
      <c r="C282" s="173" t="s">
        <v>387</v>
      </c>
      <c r="D282" s="198" t="s">
        <v>149</v>
      </c>
      <c r="E282" s="174" t="s">
        <v>523</v>
      </c>
      <c r="F282" s="175" t="s">
        <v>524</v>
      </c>
      <c r="G282" s="176" t="s">
        <v>203</v>
      </c>
      <c r="H282" s="177">
        <v>19</v>
      </c>
      <c r="I282" s="178"/>
      <c r="J282" s="179">
        <f>ROUND(I282*H282,2)</f>
        <v>0</v>
      </c>
      <c r="K282" s="180"/>
      <c r="L282" s="39"/>
      <c r="M282" s="181" t="s">
        <v>1</v>
      </c>
      <c r="N282" s="182" t="s">
        <v>38</v>
      </c>
      <c r="O282" s="77"/>
      <c r="P282" s="183">
        <f>O282*H282</f>
        <v>0</v>
      </c>
      <c r="Q282" s="183">
        <v>7.7789999999999999E-05</v>
      </c>
      <c r="R282" s="183">
        <f>Q282*H282</f>
        <v>0.0014780100000000001</v>
      </c>
      <c r="S282" s="183">
        <v>0</v>
      </c>
      <c r="T282" s="18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185" t="s">
        <v>179</v>
      </c>
      <c r="AT282" s="185" t="s">
        <v>149</v>
      </c>
      <c r="AU282" s="185" t="s">
        <v>82</v>
      </c>
      <c r="AY282" s="19" t="s">
        <v>146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9" t="s">
        <v>80</v>
      </c>
      <c r="BK282" s="186">
        <f>ROUND(I282*H282,2)</f>
        <v>0</v>
      </c>
      <c r="BL282" s="19" t="s">
        <v>179</v>
      </c>
      <c r="BM282" s="185" t="s">
        <v>525</v>
      </c>
    </row>
    <row r="283" s="2" customFormat="1" ht="37.8" customHeight="1">
      <c r="A283" s="38"/>
      <c r="B283" s="172"/>
      <c r="C283" s="173" t="s">
        <v>526</v>
      </c>
      <c r="D283" s="198" t="s">
        <v>149</v>
      </c>
      <c r="E283" s="174" t="s">
        <v>527</v>
      </c>
      <c r="F283" s="175" t="s">
        <v>528</v>
      </c>
      <c r="G283" s="176" t="s">
        <v>203</v>
      </c>
      <c r="H283" s="177">
        <v>25</v>
      </c>
      <c r="I283" s="178"/>
      <c r="J283" s="179">
        <f>ROUND(I283*H283,2)</f>
        <v>0</v>
      </c>
      <c r="K283" s="180"/>
      <c r="L283" s="39"/>
      <c r="M283" s="181" t="s">
        <v>1</v>
      </c>
      <c r="N283" s="182" t="s">
        <v>38</v>
      </c>
      <c r="O283" s="77"/>
      <c r="P283" s="183">
        <f>O283*H283</f>
        <v>0</v>
      </c>
      <c r="Q283" s="183">
        <v>9.8380000000000003E-05</v>
      </c>
      <c r="R283" s="183">
        <f>Q283*H283</f>
        <v>0.0024594999999999999</v>
      </c>
      <c r="S283" s="183">
        <v>0</v>
      </c>
      <c r="T283" s="18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85" t="s">
        <v>179</v>
      </c>
      <c r="AT283" s="185" t="s">
        <v>149</v>
      </c>
      <c r="AU283" s="185" t="s">
        <v>82</v>
      </c>
      <c r="AY283" s="19" t="s">
        <v>146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9" t="s">
        <v>80</v>
      </c>
      <c r="BK283" s="186">
        <f>ROUND(I283*H283,2)</f>
        <v>0</v>
      </c>
      <c r="BL283" s="19" t="s">
        <v>179</v>
      </c>
      <c r="BM283" s="185" t="s">
        <v>529</v>
      </c>
    </row>
    <row r="284" s="2" customFormat="1" ht="37.8" customHeight="1">
      <c r="A284" s="38"/>
      <c r="B284" s="172"/>
      <c r="C284" s="173" t="s">
        <v>530</v>
      </c>
      <c r="D284" s="198" t="s">
        <v>149</v>
      </c>
      <c r="E284" s="174" t="s">
        <v>531</v>
      </c>
      <c r="F284" s="175" t="s">
        <v>532</v>
      </c>
      <c r="G284" s="176" t="s">
        <v>203</v>
      </c>
      <c r="H284" s="177">
        <v>27</v>
      </c>
      <c r="I284" s="178"/>
      <c r="J284" s="179">
        <f>ROUND(I284*H284,2)</f>
        <v>0</v>
      </c>
      <c r="K284" s="180"/>
      <c r="L284" s="39"/>
      <c r="M284" s="181" t="s">
        <v>1</v>
      </c>
      <c r="N284" s="182" t="s">
        <v>38</v>
      </c>
      <c r="O284" s="77"/>
      <c r="P284" s="183">
        <f>O284*H284</f>
        <v>0</v>
      </c>
      <c r="Q284" s="183">
        <v>0.00010000000000000001</v>
      </c>
      <c r="R284" s="183">
        <f>Q284*H284</f>
        <v>0.0027000000000000001</v>
      </c>
      <c r="S284" s="183">
        <v>0</v>
      </c>
      <c r="T284" s="18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185" t="s">
        <v>179</v>
      </c>
      <c r="AT284" s="185" t="s">
        <v>149</v>
      </c>
      <c r="AU284" s="185" t="s">
        <v>82</v>
      </c>
      <c r="AY284" s="19" t="s">
        <v>146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19" t="s">
        <v>80</v>
      </c>
      <c r="BK284" s="186">
        <f>ROUND(I284*H284,2)</f>
        <v>0</v>
      </c>
      <c r="BL284" s="19" t="s">
        <v>179</v>
      </c>
      <c r="BM284" s="185" t="s">
        <v>533</v>
      </c>
    </row>
    <row r="285" s="2" customFormat="1" ht="37.8" customHeight="1">
      <c r="A285" s="38"/>
      <c r="B285" s="172"/>
      <c r="C285" s="173" t="s">
        <v>534</v>
      </c>
      <c r="D285" s="198" t="s">
        <v>149</v>
      </c>
      <c r="E285" s="174" t="s">
        <v>535</v>
      </c>
      <c r="F285" s="175" t="s">
        <v>536</v>
      </c>
      <c r="G285" s="176" t="s">
        <v>203</v>
      </c>
      <c r="H285" s="177">
        <v>3</v>
      </c>
      <c r="I285" s="178"/>
      <c r="J285" s="179">
        <f>ROUND(I285*H285,2)</f>
        <v>0</v>
      </c>
      <c r="K285" s="180"/>
      <c r="L285" s="39"/>
      <c r="M285" s="181" t="s">
        <v>1</v>
      </c>
      <c r="N285" s="182" t="s">
        <v>38</v>
      </c>
      <c r="O285" s="77"/>
      <c r="P285" s="183">
        <f>O285*H285</f>
        <v>0</v>
      </c>
      <c r="Q285" s="183">
        <v>0.00010000000000000001</v>
      </c>
      <c r="R285" s="183">
        <f>Q285*H285</f>
        <v>0.00030000000000000003</v>
      </c>
      <c r="S285" s="183">
        <v>0</v>
      </c>
      <c r="T285" s="18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185" t="s">
        <v>179</v>
      </c>
      <c r="AT285" s="185" t="s">
        <v>149</v>
      </c>
      <c r="AU285" s="185" t="s">
        <v>82</v>
      </c>
      <c r="AY285" s="19" t="s">
        <v>146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9" t="s">
        <v>80</v>
      </c>
      <c r="BK285" s="186">
        <f>ROUND(I285*H285,2)</f>
        <v>0</v>
      </c>
      <c r="BL285" s="19" t="s">
        <v>179</v>
      </c>
      <c r="BM285" s="185" t="s">
        <v>537</v>
      </c>
    </row>
    <row r="286" s="2" customFormat="1" ht="24.15" customHeight="1">
      <c r="A286" s="38"/>
      <c r="B286" s="172"/>
      <c r="C286" s="173" t="s">
        <v>403</v>
      </c>
      <c r="D286" s="198" t="s">
        <v>149</v>
      </c>
      <c r="E286" s="174" t="s">
        <v>538</v>
      </c>
      <c r="F286" s="175" t="s">
        <v>539</v>
      </c>
      <c r="G286" s="176" t="s">
        <v>328</v>
      </c>
      <c r="H286" s="177">
        <v>0.14199999999999999</v>
      </c>
      <c r="I286" s="178"/>
      <c r="J286" s="179">
        <f>ROUND(I286*H286,2)</f>
        <v>0</v>
      </c>
      <c r="K286" s="180"/>
      <c r="L286" s="39"/>
      <c r="M286" s="181" t="s">
        <v>1</v>
      </c>
      <c r="N286" s="182" t="s">
        <v>38</v>
      </c>
      <c r="O286" s="77"/>
      <c r="P286" s="183">
        <f>O286*H286</f>
        <v>0</v>
      </c>
      <c r="Q286" s="183">
        <v>0</v>
      </c>
      <c r="R286" s="183">
        <f>Q286*H286</f>
        <v>0</v>
      </c>
      <c r="S286" s="183">
        <v>0</v>
      </c>
      <c r="T286" s="18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85" t="s">
        <v>179</v>
      </c>
      <c r="AT286" s="185" t="s">
        <v>149</v>
      </c>
      <c r="AU286" s="185" t="s">
        <v>82</v>
      </c>
      <c r="AY286" s="19" t="s">
        <v>146</v>
      </c>
      <c r="BE286" s="186">
        <f>IF(N286="základní",J286,0)</f>
        <v>0</v>
      </c>
      <c r="BF286" s="186">
        <f>IF(N286="snížená",J286,0)</f>
        <v>0</v>
      </c>
      <c r="BG286" s="186">
        <f>IF(N286="zákl. přenesená",J286,0)</f>
        <v>0</v>
      </c>
      <c r="BH286" s="186">
        <f>IF(N286="sníž. přenesená",J286,0)</f>
        <v>0</v>
      </c>
      <c r="BI286" s="186">
        <f>IF(N286="nulová",J286,0)</f>
        <v>0</v>
      </c>
      <c r="BJ286" s="19" t="s">
        <v>80</v>
      </c>
      <c r="BK286" s="186">
        <f>ROUND(I286*H286,2)</f>
        <v>0</v>
      </c>
      <c r="BL286" s="19" t="s">
        <v>179</v>
      </c>
      <c r="BM286" s="185" t="s">
        <v>540</v>
      </c>
    </row>
    <row r="287" s="12" customFormat="1" ht="22.8" customHeight="1">
      <c r="A287" s="12"/>
      <c r="B287" s="159"/>
      <c r="C287" s="12"/>
      <c r="D287" s="160" t="s">
        <v>72</v>
      </c>
      <c r="E287" s="170" t="s">
        <v>541</v>
      </c>
      <c r="F287" s="170" t="s">
        <v>542</v>
      </c>
      <c r="G287" s="12"/>
      <c r="H287" s="12"/>
      <c r="I287" s="162"/>
      <c r="J287" s="171">
        <f>BK287</f>
        <v>0</v>
      </c>
      <c r="K287" s="12"/>
      <c r="L287" s="159"/>
      <c r="M287" s="164"/>
      <c r="N287" s="165"/>
      <c r="O287" s="165"/>
      <c r="P287" s="166">
        <f>SUM(P288:P299)</f>
        <v>0</v>
      </c>
      <c r="Q287" s="165"/>
      <c r="R287" s="166">
        <f>SUM(R288:R299)</f>
        <v>0.078175325000000004</v>
      </c>
      <c r="S287" s="165"/>
      <c r="T287" s="167">
        <f>SUM(T288:T299)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60" t="s">
        <v>82</v>
      </c>
      <c r="AT287" s="168" t="s">
        <v>72</v>
      </c>
      <c r="AU287" s="168" t="s">
        <v>80</v>
      </c>
      <c r="AY287" s="160" t="s">
        <v>146</v>
      </c>
      <c r="BK287" s="169">
        <f>SUM(BK288:BK299)</f>
        <v>0</v>
      </c>
    </row>
    <row r="288" s="2" customFormat="1" ht="24.15" customHeight="1">
      <c r="A288" s="38"/>
      <c r="B288" s="172"/>
      <c r="C288" s="173" t="s">
        <v>543</v>
      </c>
      <c r="D288" s="198" t="s">
        <v>149</v>
      </c>
      <c r="E288" s="174" t="s">
        <v>544</v>
      </c>
      <c r="F288" s="175" t="s">
        <v>545</v>
      </c>
      <c r="G288" s="176" t="s">
        <v>203</v>
      </c>
      <c r="H288" s="177">
        <v>46</v>
      </c>
      <c r="I288" s="178"/>
      <c r="J288" s="179">
        <f>ROUND(I288*H288,2)</f>
        <v>0</v>
      </c>
      <c r="K288" s="180"/>
      <c r="L288" s="39"/>
      <c r="M288" s="181" t="s">
        <v>1</v>
      </c>
      <c r="N288" s="182" t="s">
        <v>38</v>
      </c>
      <c r="O288" s="77"/>
      <c r="P288" s="183">
        <f>O288*H288</f>
        <v>0</v>
      </c>
      <c r="Q288" s="183">
        <v>0.00084000000000000003</v>
      </c>
      <c r="R288" s="183">
        <f>Q288*H288</f>
        <v>0.038640000000000001</v>
      </c>
      <c r="S288" s="183">
        <v>0</v>
      </c>
      <c r="T288" s="18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185" t="s">
        <v>179</v>
      </c>
      <c r="AT288" s="185" t="s">
        <v>149</v>
      </c>
      <c r="AU288" s="185" t="s">
        <v>82</v>
      </c>
      <c r="AY288" s="19" t="s">
        <v>146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9" t="s">
        <v>80</v>
      </c>
      <c r="BK288" s="186">
        <f>ROUND(I288*H288,2)</f>
        <v>0</v>
      </c>
      <c r="BL288" s="19" t="s">
        <v>179</v>
      </c>
      <c r="BM288" s="185" t="s">
        <v>546</v>
      </c>
    </row>
    <row r="289" s="2" customFormat="1" ht="24.15" customHeight="1">
      <c r="A289" s="38"/>
      <c r="B289" s="172"/>
      <c r="C289" s="173" t="s">
        <v>411</v>
      </c>
      <c r="D289" s="198" t="s">
        <v>149</v>
      </c>
      <c r="E289" s="174" t="s">
        <v>547</v>
      </c>
      <c r="F289" s="175" t="s">
        <v>548</v>
      </c>
      <c r="G289" s="176" t="s">
        <v>203</v>
      </c>
      <c r="H289" s="177">
        <v>20</v>
      </c>
      <c r="I289" s="178"/>
      <c r="J289" s="179">
        <f>ROUND(I289*H289,2)</f>
        <v>0</v>
      </c>
      <c r="K289" s="180"/>
      <c r="L289" s="39"/>
      <c r="M289" s="181" t="s">
        <v>1</v>
      </c>
      <c r="N289" s="182" t="s">
        <v>38</v>
      </c>
      <c r="O289" s="77"/>
      <c r="P289" s="183">
        <f>O289*H289</f>
        <v>0</v>
      </c>
      <c r="Q289" s="183">
        <v>0.0011590999999999999</v>
      </c>
      <c r="R289" s="183">
        <f>Q289*H289</f>
        <v>0.023181999999999998</v>
      </c>
      <c r="S289" s="183">
        <v>0</v>
      </c>
      <c r="T289" s="18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85" t="s">
        <v>179</v>
      </c>
      <c r="AT289" s="185" t="s">
        <v>149</v>
      </c>
      <c r="AU289" s="185" t="s">
        <v>82</v>
      </c>
      <c r="AY289" s="19" t="s">
        <v>146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9" t="s">
        <v>80</v>
      </c>
      <c r="BK289" s="186">
        <f>ROUND(I289*H289,2)</f>
        <v>0</v>
      </c>
      <c r="BL289" s="19" t="s">
        <v>179</v>
      </c>
      <c r="BM289" s="185" t="s">
        <v>549</v>
      </c>
    </row>
    <row r="290" s="2" customFormat="1" ht="24.15" customHeight="1">
      <c r="A290" s="38"/>
      <c r="B290" s="172"/>
      <c r="C290" s="173" t="s">
        <v>550</v>
      </c>
      <c r="D290" s="198" t="s">
        <v>149</v>
      </c>
      <c r="E290" s="174" t="s">
        <v>551</v>
      </c>
      <c r="F290" s="175" t="s">
        <v>552</v>
      </c>
      <c r="G290" s="176" t="s">
        <v>203</v>
      </c>
      <c r="H290" s="177">
        <v>4</v>
      </c>
      <c r="I290" s="178"/>
      <c r="J290" s="179">
        <f>ROUND(I290*H290,2)</f>
        <v>0</v>
      </c>
      <c r="K290" s="180"/>
      <c r="L290" s="39"/>
      <c r="M290" s="181" t="s">
        <v>1</v>
      </c>
      <c r="N290" s="182" t="s">
        <v>38</v>
      </c>
      <c r="O290" s="77"/>
      <c r="P290" s="183">
        <f>O290*H290</f>
        <v>0</v>
      </c>
      <c r="Q290" s="183">
        <v>0.0014411999999999999</v>
      </c>
      <c r="R290" s="183">
        <f>Q290*H290</f>
        <v>0.0057647999999999996</v>
      </c>
      <c r="S290" s="183">
        <v>0</v>
      </c>
      <c r="T290" s="18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185" t="s">
        <v>179</v>
      </c>
      <c r="AT290" s="185" t="s">
        <v>149</v>
      </c>
      <c r="AU290" s="185" t="s">
        <v>82</v>
      </c>
      <c r="AY290" s="19" t="s">
        <v>146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9" t="s">
        <v>80</v>
      </c>
      <c r="BK290" s="186">
        <f>ROUND(I290*H290,2)</f>
        <v>0</v>
      </c>
      <c r="BL290" s="19" t="s">
        <v>179</v>
      </c>
      <c r="BM290" s="185" t="s">
        <v>553</v>
      </c>
    </row>
    <row r="291" s="2" customFormat="1" ht="37.8" customHeight="1">
      <c r="A291" s="38"/>
      <c r="B291" s="172"/>
      <c r="C291" s="173" t="s">
        <v>420</v>
      </c>
      <c r="D291" s="198" t="s">
        <v>149</v>
      </c>
      <c r="E291" s="174" t="s">
        <v>554</v>
      </c>
      <c r="F291" s="175" t="s">
        <v>555</v>
      </c>
      <c r="G291" s="176" t="s">
        <v>203</v>
      </c>
      <c r="H291" s="177">
        <v>46</v>
      </c>
      <c r="I291" s="178"/>
      <c r="J291" s="179">
        <f>ROUND(I291*H291,2)</f>
        <v>0</v>
      </c>
      <c r="K291" s="180"/>
      <c r="L291" s="39"/>
      <c r="M291" s="181" t="s">
        <v>1</v>
      </c>
      <c r="N291" s="182" t="s">
        <v>38</v>
      </c>
      <c r="O291" s="77"/>
      <c r="P291" s="183">
        <f>O291*H291</f>
        <v>0</v>
      </c>
      <c r="Q291" s="183">
        <v>4.6619999999999997E-05</v>
      </c>
      <c r="R291" s="183">
        <f>Q291*H291</f>
        <v>0.00214452</v>
      </c>
      <c r="S291" s="183">
        <v>0</v>
      </c>
      <c r="T291" s="18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185" t="s">
        <v>179</v>
      </c>
      <c r="AT291" s="185" t="s">
        <v>149</v>
      </c>
      <c r="AU291" s="185" t="s">
        <v>82</v>
      </c>
      <c r="AY291" s="19" t="s">
        <v>146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9" t="s">
        <v>80</v>
      </c>
      <c r="BK291" s="186">
        <f>ROUND(I291*H291,2)</f>
        <v>0</v>
      </c>
      <c r="BL291" s="19" t="s">
        <v>179</v>
      </c>
      <c r="BM291" s="185" t="s">
        <v>556</v>
      </c>
    </row>
    <row r="292" s="2" customFormat="1" ht="37.8" customHeight="1">
      <c r="A292" s="38"/>
      <c r="B292" s="172"/>
      <c r="C292" s="173" t="s">
        <v>557</v>
      </c>
      <c r="D292" s="198" t="s">
        <v>149</v>
      </c>
      <c r="E292" s="174" t="s">
        <v>558</v>
      </c>
      <c r="F292" s="175" t="s">
        <v>559</v>
      </c>
      <c r="G292" s="176" t="s">
        <v>203</v>
      </c>
      <c r="H292" s="177">
        <v>24</v>
      </c>
      <c r="I292" s="178"/>
      <c r="J292" s="179">
        <f>ROUND(I292*H292,2)</f>
        <v>0</v>
      </c>
      <c r="K292" s="180"/>
      <c r="L292" s="39"/>
      <c r="M292" s="181" t="s">
        <v>1</v>
      </c>
      <c r="N292" s="182" t="s">
        <v>38</v>
      </c>
      <c r="O292" s="77"/>
      <c r="P292" s="183">
        <f>O292*H292</f>
        <v>0</v>
      </c>
      <c r="Q292" s="183">
        <v>6.7399999999999998E-05</v>
      </c>
      <c r="R292" s="183">
        <f>Q292*H292</f>
        <v>0.0016175999999999999</v>
      </c>
      <c r="S292" s="183">
        <v>0</v>
      </c>
      <c r="T292" s="18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185" t="s">
        <v>179</v>
      </c>
      <c r="AT292" s="185" t="s">
        <v>149</v>
      </c>
      <c r="AU292" s="185" t="s">
        <v>82</v>
      </c>
      <c r="AY292" s="19" t="s">
        <v>146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9" t="s">
        <v>80</v>
      </c>
      <c r="BK292" s="186">
        <f>ROUND(I292*H292,2)</f>
        <v>0</v>
      </c>
      <c r="BL292" s="19" t="s">
        <v>179</v>
      </c>
      <c r="BM292" s="185" t="s">
        <v>560</v>
      </c>
    </row>
    <row r="293" s="2" customFormat="1" ht="16.5" customHeight="1">
      <c r="A293" s="38"/>
      <c r="B293" s="172"/>
      <c r="C293" s="173" t="s">
        <v>423</v>
      </c>
      <c r="D293" s="198" t="s">
        <v>149</v>
      </c>
      <c r="E293" s="174" t="s">
        <v>561</v>
      </c>
      <c r="F293" s="175" t="s">
        <v>562</v>
      </c>
      <c r="G293" s="176" t="s">
        <v>161</v>
      </c>
      <c r="H293" s="177">
        <v>27</v>
      </c>
      <c r="I293" s="178"/>
      <c r="J293" s="179">
        <f>ROUND(I293*H293,2)</f>
        <v>0</v>
      </c>
      <c r="K293" s="180"/>
      <c r="L293" s="39"/>
      <c r="M293" s="181" t="s">
        <v>1</v>
      </c>
      <c r="N293" s="182" t="s">
        <v>38</v>
      </c>
      <c r="O293" s="77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85" t="s">
        <v>179</v>
      </c>
      <c r="AT293" s="185" t="s">
        <v>149</v>
      </c>
      <c r="AU293" s="185" t="s">
        <v>82</v>
      </c>
      <c r="AY293" s="19" t="s">
        <v>146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9" t="s">
        <v>80</v>
      </c>
      <c r="BK293" s="186">
        <f>ROUND(I293*H293,2)</f>
        <v>0</v>
      </c>
      <c r="BL293" s="19" t="s">
        <v>179</v>
      </c>
      <c r="BM293" s="185" t="s">
        <v>563</v>
      </c>
    </row>
    <row r="294" s="2" customFormat="1" ht="24.15" customHeight="1">
      <c r="A294" s="38"/>
      <c r="B294" s="172"/>
      <c r="C294" s="173" t="s">
        <v>564</v>
      </c>
      <c r="D294" s="198" t="s">
        <v>149</v>
      </c>
      <c r="E294" s="174" t="s">
        <v>565</v>
      </c>
      <c r="F294" s="175" t="s">
        <v>566</v>
      </c>
      <c r="G294" s="176" t="s">
        <v>161</v>
      </c>
      <c r="H294" s="177">
        <v>8</v>
      </c>
      <c r="I294" s="178"/>
      <c r="J294" s="179">
        <f>ROUND(I294*H294,2)</f>
        <v>0</v>
      </c>
      <c r="K294" s="180"/>
      <c r="L294" s="39"/>
      <c r="M294" s="181" t="s">
        <v>1</v>
      </c>
      <c r="N294" s="182" t="s">
        <v>38</v>
      </c>
      <c r="O294" s="77"/>
      <c r="P294" s="183">
        <f>O294*H294</f>
        <v>0</v>
      </c>
      <c r="Q294" s="183">
        <v>0.00011957</v>
      </c>
      <c r="R294" s="183">
        <f>Q294*H294</f>
        <v>0.00095655999999999996</v>
      </c>
      <c r="S294" s="183">
        <v>0</v>
      </c>
      <c r="T294" s="18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85" t="s">
        <v>179</v>
      </c>
      <c r="AT294" s="185" t="s">
        <v>149</v>
      </c>
      <c r="AU294" s="185" t="s">
        <v>82</v>
      </c>
      <c r="AY294" s="19" t="s">
        <v>146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19" t="s">
        <v>80</v>
      </c>
      <c r="BK294" s="186">
        <f>ROUND(I294*H294,2)</f>
        <v>0</v>
      </c>
      <c r="BL294" s="19" t="s">
        <v>179</v>
      </c>
      <c r="BM294" s="185" t="s">
        <v>567</v>
      </c>
    </row>
    <row r="295" s="2" customFormat="1" ht="21.75" customHeight="1">
      <c r="A295" s="38"/>
      <c r="B295" s="172"/>
      <c r="C295" s="173" t="s">
        <v>427</v>
      </c>
      <c r="D295" s="198" t="s">
        <v>149</v>
      </c>
      <c r="E295" s="174" t="s">
        <v>568</v>
      </c>
      <c r="F295" s="175" t="s">
        <v>569</v>
      </c>
      <c r="G295" s="176" t="s">
        <v>161</v>
      </c>
      <c r="H295" s="177">
        <v>16</v>
      </c>
      <c r="I295" s="178"/>
      <c r="J295" s="179">
        <f>ROUND(I295*H295,2)</f>
        <v>0</v>
      </c>
      <c r="K295" s="180"/>
      <c r="L295" s="39"/>
      <c r="M295" s="181" t="s">
        <v>1</v>
      </c>
      <c r="N295" s="182" t="s">
        <v>38</v>
      </c>
      <c r="O295" s="77"/>
      <c r="P295" s="183">
        <f>O295*H295</f>
        <v>0</v>
      </c>
      <c r="Q295" s="183">
        <v>0.00020956999999999999</v>
      </c>
      <c r="R295" s="183">
        <f>Q295*H295</f>
        <v>0.0033531199999999998</v>
      </c>
      <c r="S295" s="183">
        <v>0</v>
      </c>
      <c r="T295" s="18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85" t="s">
        <v>179</v>
      </c>
      <c r="AT295" s="185" t="s">
        <v>149</v>
      </c>
      <c r="AU295" s="185" t="s">
        <v>82</v>
      </c>
      <c r="AY295" s="19" t="s">
        <v>146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19" t="s">
        <v>80</v>
      </c>
      <c r="BK295" s="186">
        <f>ROUND(I295*H295,2)</f>
        <v>0</v>
      </c>
      <c r="BL295" s="19" t="s">
        <v>179</v>
      </c>
      <c r="BM295" s="185" t="s">
        <v>570</v>
      </c>
    </row>
    <row r="296" s="2" customFormat="1" ht="21.75" customHeight="1">
      <c r="A296" s="38"/>
      <c r="B296" s="172"/>
      <c r="C296" s="173" t="s">
        <v>571</v>
      </c>
      <c r="D296" s="198" t="s">
        <v>149</v>
      </c>
      <c r="E296" s="174" t="s">
        <v>572</v>
      </c>
      <c r="F296" s="175" t="s">
        <v>573</v>
      </c>
      <c r="G296" s="176" t="s">
        <v>161</v>
      </c>
      <c r="H296" s="177">
        <v>1</v>
      </c>
      <c r="I296" s="178"/>
      <c r="J296" s="179">
        <f>ROUND(I296*H296,2)</f>
        <v>0</v>
      </c>
      <c r="K296" s="180"/>
      <c r="L296" s="39"/>
      <c r="M296" s="181" t="s">
        <v>1</v>
      </c>
      <c r="N296" s="182" t="s">
        <v>38</v>
      </c>
      <c r="O296" s="77"/>
      <c r="P296" s="183">
        <f>O296*H296</f>
        <v>0</v>
      </c>
      <c r="Q296" s="183">
        <v>0.00049956999999999996</v>
      </c>
      <c r="R296" s="183">
        <f>Q296*H296</f>
        <v>0.00049956999999999996</v>
      </c>
      <c r="S296" s="183">
        <v>0</v>
      </c>
      <c r="T296" s="18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185" t="s">
        <v>179</v>
      </c>
      <c r="AT296" s="185" t="s">
        <v>149</v>
      </c>
      <c r="AU296" s="185" t="s">
        <v>82</v>
      </c>
      <c r="AY296" s="19" t="s">
        <v>146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9" t="s">
        <v>80</v>
      </c>
      <c r="BK296" s="186">
        <f>ROUND(I296*H296,2)</f>
        <v>0</v>
      </c>
      <c r="BL296" s="19" t="s">
        <v>179</v>
      </c>
      <c r="BM296" s="185" t="s">
        <v>574</v>
      </c>
    </row>
    <row r="297" s="2" customFormat="1" ht="21.75" customHeight="1">
      <c r="A297" s="38"/>
      <c r="B297" s="172"/>
      <c r="C297" s="173" t="s">
        <v>575</v>
      </c>
      <c r="D297" s="198" t="s">
        <v>149</v>
      </c>
      <c r="E297" s="174" t="s">
        <v>576</v>
      </c>
      <c r="F297" s="175" t="s">
        <v>577</v>
      </c>
      <c r="G297" s="176" t="s">
        <v>203</v>
      </c>
      <c r="H297" s="177">
        <v>70</v>
      </c>
      <c r="I297" s="178"/>
      <c r="J297" s="179">
        <f>ROUND(I297*H297,2)</f>
        <v>0</v>
      </c>
      <c r="K297" s="180"/>
      <c r="L297" s="39"/>
      <c r="M297" s="181" t="s">
        <v>1</v>
      </c>
      <c r="N297" s="182" t="s">
        <v>38</v>
      </c>
      <c r="O297" s="77"/>
      <c r="P297" s="183">
        <f>O297*H297</f>
        <v>0</v>
      </c>
      <c r="Q297" s="183">
        <v>1.0000000000000001E-05</v>
      </c>
      <c r="R297" s="183">
        <f>Q297*H297</f>
        <v>0.0007000000000000001</v>
      </c>
      <c r="S297" s="183">
        <v>0</v>
      </c>
      <c r="T297" s="18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85" t="s">
        <v>179</v>
      </c>
      <c r="AT297" s="185" t="s">
        <v>149</v>
      </c>
      <c r="AU297" s="185" t="s">
        <v>82</v>
      </c>
      <c r="AY297" s="19" t="s">
        <v>146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19" t="s">
        <v>80</v>
      </c>
      <c r="BK297" s="186">
        <f>ROUND(I297*H297,2)</f>
        <v>0</v>
      </c>
      <c r="BL297" s="19" t="s">
        <v>179</v>
      </c>
      <c r="BM297" s="185" t="s">
        <v>578</v>
      </c>
    </row>
    <row r="298" s="2" customFormat="1" ht="24.15" customHeight="1">
      <c r="A298" s="38"/>
      <c r="B298" s="172"/>
      <c r="C298" s="173" t="s">
        <v>579</v>
      </c>
      <c r="D298" s="198" t="s">
        <v>149</v>
      </c>
      <c r="E298" s="174" t="s">
        <v>580</v>
      </c>
      <c r="F298" s="175" t="s">
        <v>581</v>
      </c>
      <c r="G298" s="176" t="s">
        <v>203</v>
      </c>
      <c r="H298" s="177">
        <v>70</v>
      </c>
      <c r="I298" s="178"/>
      <c r="J298" s="179">
        <f>ROUND(I298*H298,2)</f>
        <v>0</v>
      </c>
      <c r="K298" s="180"/>
      <c r="L298" s="39"/>
      <c r="M298" s="181" t="s">
        <v>1</v>
      </c>
      <c r="N298" s="182" t="s">
        <v>38</v>
      </c>
      <c r="O298" s="77"/>
      <c r="P298" s="183">
        <f>O298*H298</f>
        <v>0</v>
      </c>
      <c r="Q298" s="183">
        <v>1.8816499999999998E-05</v>
      </c>
      <c r="R298" s="183">
        <f>Q298*H298</f>
        <v>0.001317155</v>
      </c>
      <c r="S298" s="183">
        <v>0</v>
      </c>
      <c r="T298" s="18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185" t="s">
        <v>179</v>
      </c>
      <c r="AT298" s="185" t="s">
        <v>149</v>
      </c>
      <c r="AU298" s="185" t="s">
        <v>82</v>
      </c>
      <c r="AY298" s="19" t="s">
        <v>146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9" t="s">
        <v>80</v>
      </c>
      <c r="BK298" s="186">
        <f>ROUND(I298*H298,2)</f>
        <v>0</v>
      </c>
      <c r="BL298" s="19" t="s">
        <v>179</v>
      </c>
      <c r="BM298" s="185" t="s">
        <v>582</v>
      </c>
    </row>
    <row r="299" s="2" customFormat="1" ht="24.15" customHeight="1">
      <c r="A299" s="38"/>
      <c r="B299" s="172"/>
      <c r="C299" s="173" t="s">
        <v>435</v>
      </c>
      <c r="D299" s="198" t="s">
        <v>149</v>
      </c>
      <c r="E299" s="174" t="s">
        <v>583</v>
      </c>
      <c r="F299" s="175" t="s">
        <v>584</v>
      </c>
      <c r="G299" s="176" t="s">
        <v>328</v>
      </c>
      <c r="H299" s="177">
        <v>0.078</v>
      </c>
      <c r="I299" s="178"/>
      <c r="J299" s="179">
        <f>ROUND(I299*H299,2)</f>
        <v>0</v>
      </c>
      <c r="K299" s="180"/>
      <c r="L299" s="39"/>
      <c r="M299" s="181" t="s">
        <v>1</v>
      </c>
      <c r="N299" s="182" t="s">
        <v>38</v>
      </c>
      <c r="O299" s="77"/>
      <c r="P299" s="183">
        <f>O299*H299</f>
        <v>0</v>
      </c>
      <c r="Q299" s="183">
        <v>0</v>
      </c>
      <c r="R299" s="183">
        <f>Q299*H299</f>
        <v>0</v>
      </c>
      <c r="S299" s="183">
        <v>0</v>
      </c>
      <c r="T299" s="18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85" t="s">
        <v>179</v>
      </c>
      <c r="AT299" s="185" t="s">
        <v>149</v>
      </c>
      <c r="AU299" s="185" t="s">
        <v>82</v>
      </c>
      <c r="AY299" s="19" t="s">
        <v>146</v>
      </c>
      <c r="BE299" s="186">
        <f>IF(N299="základní",J299,0)</f>
        <v>0</v>
      </c>
      <c r="BF299" s="186">
        <f>IF(N299="snížená",J299,0)</f>
        <v>0</v>
      </c>
      <c r="BG299" s="186">
        <f>IF(N299="zákl. přenesená",J299,0)</f>
        <v>0</v>
      </c>
      <c r="BH299" s="186">
        <f>IF(N299="sníž. přenesená",J299,0)</f>
        <v>0</v>
      </c>
      <c r="BI299" s="186">
        <f>IF(N299="nulová",J299,0)</f>
        <v>0</v>
      </c>
      <c r="BJ299" s="19" t="s">
        <v>80</v>
      </c>
      <c r="BK299" s="186">
        <f>ROUND(I299*H299,2)</f>
        <v>0</v>
      </c>
      <c r="BL299" s="19" t="s">
        <v>179</v>
      </c>
      <c r="BM299" s="185" t="s">
        <v>585</v>
      </c>
    </row>
    <row r="300" s="12" customFormat="1" ht="22.8" customHeight="1">
      <c r="A300" s="12"/>
      <c r="B300" s="159"/>
      <c r="C300" s="12"/>
      <c r="D300" s="160" t="s">
        <v>72</v>
      </c>
      <c r="E300" s="170" t="s">
        <v>586</v>
      </c>
      <c r="F300" s="170" t="s">
        <v>587</v>
      </c>
      <c r="G300" s="12"/>
      <c r="H300" s="12"/>
      <c r="I300" s="162"/>
      <c r="J300" s="171">
        <f>BK300</f>
        <v>0</v>
      </c>
      <c r="K300" s="12"/>
      <c r="L300" s="159"/>
      <c r="M300" s="164"/>
      <c r="N300" s="165"/>
      <c r="O300" s="165"/>
      <c r="P300" s="166">
        <f>SUM(P301:P316)</f>
        <v>0</v>
      </c>
      <c r="Q300" s="165"/>
      <c r="R300" s="166">
        <f>SUM(R301:R316)</f>
        <v>0.35436963849999997</v>
      </c>
      <c r="S300" s="165"/>
      <c r="T300" s="167">
        <f>SUM(T301:T316)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0" t="s">
        <v>82</v>
      </c>
      <c r="AT300" s="168" t="s">
        <v>72</v>
      </c>
      <c r="AU300" s="168" t="s">
        <v>80</v>
      </c>
      <c r="AY300" s="160" t="s">
        <v>146</v>
      </c>
      <c r="BK300" s="169">
        <f>SUM(BK301:BK316)</f>
        <v>0</v>
      </c>
    </row>
    <row r="301" s="2" customFormat="1" ht="24.15" customHeight="1">
      <c r="A301" s="38"/>
      <c r="B301" s="172"/>
      <c r="C301" s="173" t="s">
        <v>588</v>
      </c>
      <c r="D301" s="198" t="s">
        <v>149</v>
      </c>
      <c r="E301" s="174" t="s">
        <v>589</v>
      </c>
      <c r="F301" s="175" t="s">
        <v>590</v>
      </c>
      <c r="G301" s="176" t="s">
        <v>591</v>
      </c>
      <c r="H301" s="177">
        <v>4</v>
      </c>
      <c r="I301" s="178"/>
      <c r="J301" s="179">
        <f>ROUND(I301*H301,2)</f>
        <v>0</v>
      </c>
      <c r="K301" s="180"/>
      <c r="L301" s="39"/>
      <c r="M301" s="181" t="s">
        <v>1</v>
      </c>
      <c r="N301" s="182" t="s">
        <v>38</v>
      </c>
      <c r="O301" s="77"/>
      <c r="P301" s="183">
        <f>O301*H301</f>
        <v>0</v>
      </c>
      <c r="Q301" s="183">
        <v>0.02894</v>
      </c>
      <c r="R301" s="183">
        <f>Q301*H301</f>
        <v>0.11576</v>
      </c>
      <c r="S301" s="183">
        <v>0</v>
      </c>
      <c r="T301" s="18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85" t="s">
        <v>179</v>
      </c>
      <c r="AT301" s="185" t="s">
        <v>149</v>
      </c>
      <c r="AU301" s="185" t="s">
        <v>82</v>
      </c>
      <c r="AY301" s="19" t="s">
        <v>146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9" t="s">
        <v>80</v>
      </c>
      <c r="BK301" s="186">
        <f>ROUND(I301*H301,2)</f>
        <v>0</v>
      </c>
      <c r="BL301" s="19" t="s">
        <v>179</v>
      </c>
      <c r="BM301" s="185" t="s">
        <v>592</v>
      </c>
    </row>
    <row r="302" s="2" customFormat="1" ht="33" customHeight="1">
      <c r="A302" s="38"/>
      <c r="B302" s="172"/>
      <c r="C302" s="173" t="s">
        <v>438</v>
      </c>
      <c r="D302" s="198" t="s">
        <v>149</v>
      </c>
      <c r="E302" s="174" t="s">
        <v>593</v>
      </c>
      <c r="F302" s="175" t="s">
        <v>594</v>
      </c>
      <c r="G302" s="176" t="s">
        <v>591</v>
      </c>
      <c r="H302" s="177">
        <v>3</v>
      </c>
      <c r="I302" s="178"/>
      <c r="J302" s="179">
        <f>ROUND(I302*H302,2)</f>
        <v>0</v>
      </c>
      <c r="K302" s="180"/>
      <c r="L302" s="39"/>
      <c r="M302" s="181" t="s">
        <v>1</v>
      </c>
      <c r="N302" s="182" t="s">
        <v>38</v>
      </c>
      <c r="O302" s="77"/>
      <c r="P302" s="183">
        <f>O302*H302</f>
        <v>0</v>
      </c>
      <c r="Q302" s="183">
        <v>0</v>
      </c>
      <c r="R302" s="183">
        <f>Q302*H302</f>
        <v>0</v>
      </c>
      <c r="S302" s="183">
        <v>0</v>
      </c>
      <c r="T302" s="18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85" t="s">
        <v>179</v>
      </c>
      <c r="AT302" s="185" t="s">
        <v>149</v>
      </c>
      <c r="AU302" s="185" t="s">
        <v>82</v>
      </c>
      <c r="AY302" s="19" t="s">
        <v>146</v>
      </c>
      <c r="BE302" s="186">
        <f>IF(N302="základní",J302,0)</f>
        <v>0</v>
      </c>
      <c r="BF302" s="186">
        <f>IF(N302="snížená",J302,0)</f>
        <v>0</v>
      </c>
      <c r="BG302" s="186">
        <f>IF(N302="zákl. přenesená",J302,0)</f>
        <v>0</v>
      </c>
      <c r="BH302" s="186">
        <f>IF(N302="sníž. přenesená",J302,0)</f>
        <v>0</v>
      </c>
      <c r="BI302" s="186">
        <f>IF(N302="nulová",J302,0)</f>
        <v>0</v>
      </c>
      <c r="BJ302" s="19" t="s">
        <v>80</v>
      </c>
      <c r="BK302" s="186">
        <f>ROUND(I302*H302,2)</f>
        <v>0</v>
      </c>
      <c r="BL302" s="19" t="s">
        <v>179</v>
      </c>
      <c r="BM302" s="185" t="s">
        <v>595</v>
      </c>
    </row>
    <row r="303" s="2" customFormat="1" ht="24.15" customHeight="1">
      <c r="A303" s="38"/>
      <c r="B303" s="172"/>
      <c r="C303" s="173" t="s">
        <v>596</v>
      </c>
      <c r="D303" s="198" t="s">
        <v>149</v>
      </c>
      <c r="E303" s="174" t="s">
        <v>597</v>
      </c>
      <c r="F303" s="175" t="s">
        <v>598</v>
      </c>
      <c r="G303" s="176" t="s">
        <v>591</v>
      </c>
      <c r="H303" s="177">
        <v>1</v>
      </c>
      <c r="I303" s="178"/>
      <c r="J303" s="179">
        <f>ROUND(I303*H303,2)</f>
        <v>0</v>
      </c>
      <c r="K303" s="180"/>
      <c r="L303" s="39"/>
      <c r="M303" s="181" t="s">
        <v>1</v>
      </c>
      <c r="N303" s="182" t="s">
        <v>38</v>
      </c>
      <c r="O303" s="77"/>
      <c r="P303" s="183">
        <f>O303*H303</f>
        <v>0</v>
      </c>
      <c r="Q303" s="183">
        <v>0.034684752200000002</v>
      </c>
      <c r="R303" s="183">
        <f>Q303*H303</f>
        <v>0.034684752200000002</v>
      </c>
      <c r="S303" s="183">
        <v>0</v>
      </c>
      <c r="T303" s="18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85" t="s">
        <v>179</v>
      </c>
      <c r="AT303" s="185" t="s">
        <v>149</v>
      </c>
      <c r="AU303" s="185" t="s">
        <v>82</v>
      </c>
      <c r="AY303" s="19" t="s">
        <v>146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9" t="s">
        <v>80</v>
      </c>
      <c r="BK303" s="186">
        <f>ROUND(I303*H303,2)</f>
        <v>0</v>
      </c>
      <c r="BL303" s="19" t="s">
        <v>179</v>
      </c>
      <c r="BM303" s="185" t="s">
        <v>599</v>
      </c>
    </row>
    <row r="304" s="2" customFormat="1" ht="37.8" customHeight="1">
      <c r="A304" s="38"/>
      <c r="B304" s="172"/>
      <c r="C304" s="173" t="s">
        <v>442</v>
      </c>
      <c r="D304" s="198" t="s">
        <v>149</v>
      </c>
      <c r="E304" s="174" t="s">
        <v>600</v>
      </c>
      <c r="F304" s="175" t="s">
        <v>601</v>
      </c>
      <c r="G304" s="176" t="s">
        <v>591</v>
      </c>
      <c r="H304" s="177">
        <v>1</v>
      </c>
      <c r="I304" s="178"/>
      <c r="J304" s="179">
        <f>ROUND(I304*H304,2)</f>
        <v>0</v>
      </c>
      <c r="K304" s="180"/>
      <c r="L304" s="39"/>
      <c r="M304" s="181" t="s">
        <v>1</v>
      </c>
      <c r="N304" s="182" t="s">
        <v>38</v>
      </c>
      <c r="O304" s="77"/>
      <c r="P304" s="183">
        <f>O304*H304</f>
        <v>0</v>
      </c>
      <c r="Q304" s="183">
        <v>0.036462099999999997</v>
      </c>
      <c r="R304" s="183">
        <f>Q304*H304</f>
        <v>0.036462099999999997</v>
      </c>
      <c r="S304" s="183">
        <v>0</v>
      </c>
      <c r="T304" s="18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185" t="s">
        <v>179</v>
      </c>
      <c r="AT304" s="185" t="s">
        <v>149</v>
      </c>
      <c r="AU304" s="185" t="s">
        <v>82</v>
      </c>
      <c r="AY304" s="19" t="s">
        <v>146</v>
      </c>
      <c r="BE304" s="186">
        <f>IF(N304="základní",J304,0)</f>
        <v>0</v>
      </c>
      <c r="BF304" s="186">
        <f>IF(N304="snížená",J304,0)</f>
        <v>0</v>
      </c>
      <c r="BG304" s="186">
        <f>IF(N304="zákl. přenesená",J304,0)</f>
        <v>0</v>
      </c>
      <c r="BH304" s="186">
        <f>IF(N304="sníž. přenesená",J304,0)</f>
        <v>0</v>
      </c>
      <c r="BI304" s="186">
        <f>IF(N304="nulová",J304,0)</f>
        <v>0</v>
      </c>
      <c r="BJ304" s="19" t="s">
        <v>80</v>
      </c>
      <c r="BK304" s="186">
        <f>ROUND(I304*H304,2)</f>
        <v>0</v>
      </c>
      <c r="BL304" s="19" t="s">
        <v>179</v>
      </c>
      <c r="BM304" s="185" t="s">
        <v>602</v>
      </c>
    </row>
    <row r="305" s="2" customFormat="1" ht="24.15" customHeight="1">
      <c r="A305" s="38"/>
      <c r="B305" s="172"/>
      <c r="C305" s="173" t="s">
        <v>445</v>
      </c>
      <c r="D305" s="173" t="s">
        <v>149</v>
      </c>
      <c r="E305" s="174" t="s">
        <v>603</v>
      </c>
      <c r="F305" s="175" t="s">
        <v>604</v>
      </c>
      <c r="G305" s="176" t="s">
        <v>591</v>
      </c>
      <c r="H305" s="177">
        <v>1</v>
      </c>
      <c r="I305" s="178"/>
      <c r="J305" s="179">
        <f>ROUND(I305*H305,2)</f>
        <v>0</v>
      </c>
      <c r="K305" s="180"/>
      <c r="L305" s="39"/>
      <c r="M305" s="181" t="s">
        <v>1</v>
      </c>
      <c r="N305" s="182" t="s">
        <v>38</v>
      </c>
      <c r="O305" s="77"/>
      <c r="P305" s="183">
        <f>O305*H305</f>
        <v>0</v>
      </c>
      <c r="Q305" s="183">
        <v>0.0147488363</v>
      </c>
      <c r="R305" s="183">
        <f>Q305*H305</f>
        <v>0.0147488363</v>
      </c>
      <c r="S305" s="183">
        <v>0</v>
      </c>
      <c r="T305" s="18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185" t="s">
        <v>179</v>
      </c>
      <c r="AT305" s="185" t="s">
        <v>149</v>
      </c>
      <c r="AU305" s="185" t="s">
        <v>82</v>
      </c>
      <c r="AY305" s="19" t="s">
        <v>146</v>
      </c>
      <c r="BE305" s="186">
        <f>IF(N305="základní",J305,0)</f>
        <v>0</v>
      </c>
      <c r="BF305" s="186">
        <f>IF(N305="snížená",J305,0)</f>
        <v>0</v>
      </c>
      <c r="BG305" s="186">
        <f>IF(N305="zákl. přenesená",J305,0)</f>
        <v>0</v>
      </c>
      <c r="BH305" s="186">
        <f>IF(N305="sníž. přenesená",J305,0)</f>
        <v>0</v>
      </c>
      <c r="BI305" s="186">
        <f>IF(N305="nulová",J305,0)</f>
        <v>0</v>
      </c>
      <c r="BJ305" s="19" t="s">
        <v>80</v>
      </c>
      <c r="BK305" s="186">
        <f>ROUND(I305*H305,2)</f>
        <v>0</v>
      </c>
      <c r="BL305" s="19" t="s">
        <v>179</v>
      </c>
      <c r="BM305" s="185" t="s">
        <v>605</v>
      </c>
    </row>
    <row r="306" s="2" customFormat="1" ht="33" customHeight="1">
      <c r="A306" s="38"/>
      <c r="B306" s="172"/>
      <c r="C306" s="173" t="s">
        <v>606</v>
      </c>
      <c r="D306" s="198" t="s">
        <v>149</v>
      </c>
      <c r="E306" s="174" t="s">
        <v>607</v>
      </c>
      <c r="F306" s="175" t="s">
        <v>608</v>
      </c>
      <c r="G306" s="176" t="s">
        <v>591</v>
      </c>
      <c r="H306" s="177">
        <v>7</v>
      </c>
      <c r="I306" s="178"/>
      <c r="J306" s="179">
        <f>ROUND(I306*H306,2)</f>
        <v>0</v>
      </c>
      <c r="K306" s="180"/>
      <c r="L306" s="39"/>
      <c r="M306" s="181" t="s">
        <v>1</v>
      </c>
      <c r="N306" s="182" t="s">
        <v>38</v>
      </c>
      <c r="O306" s="77"/>
      <c r="P306" s="183">
        <f>O306*H306</f>
        <v>0</v>
      </c>
      <c r="Q306" s="183">
        <v>0.01065786</v>
      </c>
      <c r="R306" s="183">
        <f>Q306*H306</f>
        <v>0.074605019999999994</v>
      </c>
      <c r="S306" s="183">
        <v>0</v>
      </c>
      <c r="T306" s="18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185" t="s">
        <v>179</v>
      </c>
      <c r="AT306" s="185" t="s">
        <v>149</v>
      </c>
      <c r="AU306" s="185" t="s">
        <v>82</v>
      </c>
      <c r="AY306" s="19" t="s">
        <v>146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9" t="s">
        <v>80</v>
      </c>
      <c r="BK306" s="186">
        <f>ROUND(I306*H306,2)</f>
        <v>0</v>
      </c>
      <c r="BL306" s="19" t="s">
        <v>179</v>
      </c>
      <c r="BM306" s="185" t="s">
        <v>609</v>
      </c>
    </row>
    <row r="307" s="2" customFormat="1" ht="24.15" customHeight="1">
      <c r="A307" s="38"/>
      <c r="B307" s="172"/>
      <c r="C307" s="173" t="s">
        <v>610</v>
      </c>
      <c r="D307" s="198" t="s">
        <v>149</v>
      </c>
      <c r="E307" s="174" t="s">
        <v>611</v>
      </c>
      <c r="F307" s="175" t="s">
        <v>612</v>
      </c>
      <c r="G307" s="176" t="s">
        <v>591</v>
      </c>
      <c r="H307" s="177">
        <v>1</v>
      </c>
      <c r="I307" s="178"/>
      <c r="J307" s="179">
        <f>ROUND(I307*H307,2)</f>
        <v>0</v>
      </c>
      <c r="K307" s="180"/>
      <c r="L307" s="39"/>
      <c r="M307" s="181" t="s">
        <v>1</v>
      </c>
      <c r="N307" s="182" t="s">
        <v>38</v>
      </c>
      <c r="O307" s="77"/>
      <c r="P307" s="183">
        <f>O307*H307</f>
        <v>0</v>
      </c>
      <c r="Q307" s="183">
        <v>0.063341910000000001</v>
      </c>
      <c r="R307" s="183">
        <f>Q307*H307</f>
        <v>0.063341910000000001</v>
      </c>
      <c r="S307" s="183">
        <v>0</v>
      </c>
      <c r="T307" s="18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5" t="s">
        <v>179</v>
      </c>
      <c r="AT307" s="185" t="s">
        <v>149</v>
      </c>
      <c r="AU307" s="185" t="s">
        <v>82</v>
      </c>
      <c r="AY307" s="19" t="s">
        <v>146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19" t="s">
        <v>80</v>
      </c>
      <c r="BK307" s="186">
        <f>ROUND(I307*H307,2)</f>
        <v>0</v>
      </c>
      <c r="BL307" s="19" t="s">
        <v>179</v>
      </c>
      <c r="BM307" s="185" t="s">
        <v>613</v>
      </c>
    </row>
    <row r="308" s="2" customFormat="1" ht="24.15" customHeight="1">
      <c r="A308" s="38"/>
      <c r="B308" s="172"/>
      <c r="C308" s="173" t="s">
        <v>614</v>
      </c>
      <c r="D308" s="198" t="s">
        <v>149</v>
      </c>
      <c r="E308" s="174" t="s">
        <v>615</v>
      </c>
      <c r="F308" s="175" t="s">
        <v>616</v>
      </c>
      <c r="G308" s="176" t="s">
        <v>591</v>
      </c>
      <c r="H308" s="177">
        <v>18</v>
      </c>
      <c r="I308" s="178"/>
      <c r="J308" s="179">
        <f>ROUND(I308*H308,2)</f>
        <v>0</v>
      </c>
      <c r="K308" s="180"/>
      <c r="L308" s="39"/>
      <c r="M308" s="181" t="s">
        <v>1</v>
      </c>
      <c r="N308" s="182" t="s">
        <v>38</v>
      </c>
      <c r="O308" s="77"/>
      <c r="P308" s="183">
        <f>O308*H308</f>
        <v>0</v>
      </c>
      <c r="Q308" s="183">
        <v>0.00023913999999999999</v>
      </c>
      <c r="R308" s="183">
        <f>Q308*H308</f>
        <v>0.00430452</v>
      </c>
      <c r="S308" s="183">
        <v>0</v>
      </c>
      <c r="T308" s="18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185" t="s">
        <v>179</v>
      </c>
      <c r="AT308" s="185" t="s">
        <v>149</v>
      </c>
      <c r="AU308" s="185" t="s">
        <v>82</v>
      </c>
      <c r="AY308" s="19" t="s">
        <v>146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9" t="s">
        <v>80</v>
      </c>
      <c r="BK308" s="186">
        <f>ROUND(I308*H308,2)</f>
        <v>0</v>
      </c>
      <c r="BL308" s="19" t="s">
        <v>179</v>
      </c>
      <c r="BM308" s="185" t="s">
        <v>617</v>
      </c>
    </row>
    <row r="309" s="2" customFormat="1" ht="21.75" customHeight="1">
      <c r="A309" s="38"/>
      <c r="B309" s="172"/>
      <c r="C309" s="173" t="s">
        <v>618</v>
      </c>
      <c r="D309" s="198" t="s">
        <v>149</v>
      </c>
      <c r="E309" s="174" t="s">
        <v>619</v>
      </c>
      <c r="F309" s="175" t="s">
        <v>620</v>
      </c>
      <c r="G309" s="176" t="s">
        <v>591</v>
      </c>
      <c r="H309" s="177">
        <v>3</v>
      </c>
      <c r="I309" s="178"/>
      <c r="J309" s="179">
        <f>ROUND(I309*H309,2)</f>
        <v>0</v>
      </c>
      <c r="K309" s="180"/>
      <c r="L309" s="39"/>
      <c r="M309" s="181" t="s">
        <v>1</v>
      </c>
      <c r="N309" s="182" t="s">
        <v>38</v>
      </c>
      <c r="O309" s="77"/>
      <c r="P309" s="183">
        <f>O309*H309</f>
        <v>0</v>
      </c>
      <c r="Q309" s="183">
        <v>0.0018400000000000001</v>
      </c>
      <c r="R309" s="183">
        <f>Q309*H309</f>
        <v>0.0055200000000000006</v>
      </c>
      <c r="S309" s="183">
        <v>0</v>
      </c>
      <c r="T309" s="18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5" t="s">
        <v>179</v>
      </c>
      <c r="AT309" s="185" t="s">
        <v>149</v>
      </c>
      <c r="AU309" s="185" t="s">
        <v>82</v>
      </c>
      <c r="AY309" s="19" t="s">
        <v>146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9" t="s">
        <v>80</v>
      </c>
      <c r="BK309" s="186">
        <f>ROUND(I309*H309,2)</f>
        <v>0</v>
      </c>
      <c r="BL309" s="19" t="s">
        <v>179</v>
      </c>
      <c r="BM309" s="185" t="s">
        <v>621</v>
      </c>
    </row>
    <row r="310" s="2" customFormat="1" ht="33" customHeight="1">
      <c r="A310" s="38"/>
      <c r="B310" s="172"/>
      <c r="C310" s="173" t="s">
        <v>622</v>
      </c>
      <c r="D310" s="198" t="s">
        <v>149</v>
      </c>
      <c r="E310" s="174" t="s">
        <v>623</v>
      </c>
      <c r="F310" s="175" t="s">
        <v>624</v>
      </c>
      <c r="G310" s="176" t="s">
        <v>591</v>
      </c>
      <c r="H310" s="177">
        <v>1</v>
      </c>
      <c r="I310" s="178"/>
      <c r="J310" s="179">
        <f>ROUND(I310*H310,2)</f>
        <v>0</v>
      </c>
      <c r="K310" s="180"/>
      <c r="L310" s="39"/>
      <c r="M310" s="181" t="s">
        <v>1</v>
      </c>
      <c r="N310" s="182" t="s">
        <v>38</v>
      </c>
      <c r="O310" s="77"/>
      <c r="P310" s="183">
        <f>O310*H310</f>
        <v>0</v>
      </c>
      <c r="Q310" s="183">
        <v>0</v>
      </c>
      <c r="R310" s="183">
        <f>Q310*H310</f>
        <v>0</v>
      </c>
      <c r="S310" s="183">
        <v>0</v>
      </c>
      <c r="T310" s="18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185" t="s">
        <v>179</v>
      </c>
      <c r="AT310" s="185" t="s">
        <v>149</v>
      </c>
      <c r="AU310" s="185" t="s">
        <v>82</v>
      </c>
      <c r="AY310" s="19" t="s">
        <v>146</v>
      </c>
      <c r="BE310" s="186">
        <f>IF(N310="základní",J310,0)</f>
        <v>0</v>
      </c>
      <c r="BF310" s="186">
        <f>IF(N310="snížená",J310,0)</f>
        <v>0</v>
      </c>
      <c r="BG310" s="186">
        <f>IF(N310="zákl. přenesená",J310,0)</f>
        <v>0</v>
      </c>
      <c r="BH310" s="186">
        <f>IF(N310="sníž. přenesená",J310,0)</f>
        <v>0</v>
      </c>
      <c r="BI310" s="186">
        <f>IF(N310="nulová",J310,0)</f>
        <v>0</v>
      </c>
      <c r="BJ310" s="19" t="s">
        <v>80</v>
      </c>
      <c r="BK310" s="186">
        <f>ROUND(I310*H310,2)</f>
        <v>0</v>
      </c>
      <c r="BL310" s="19" t="s">
        <v>179</v>
      </c>
      <c r="BM310" s="185" t="s">
        <v>625</v>
      </c>
    </row>
    <row r="311" s="2" customFormat="1" ht="16.5" customHeight="1">
      <c r="A311" s="38"/>
      <c r="B311" s="172"/>
      <c r="C311" s="173" t="s">
        <v>626</v>
      </c>
      <c r="D311" s="198" t="s">
        <v>149</v>
      </c>
      <c r="E311" s="174" t="s">
        <v>627</v>
      </c>
      <c r="F311" s="175" t="s">
        <v>628</v>
      </c>
      <c r="G311" s="176" t="s">
        <v>161</v>
      </c>
      <c r="H311" s="177">
        <v>3</v>
      </c>
      <c r="I311" s="178"/>
      <c r="J311" s="179">
        <f>ROUND(I311*H311,2)</f>
        <v>0</v>
      </c>
      <c r="K311" s="180"/>
      <c r="L311" s="39"/>
      <c r="M311" s="181" t="s">
        <v>1</v>
      </c>
      <c r="N311" s="182" t="s">
        <v>38</v>
      </c>
      <c r="O311" s="77"/>
      <c r="P311" s="183">
        <f>O311*H311</f>
        <v>0</v>
      </c>
      <c r="Q311" s="183">
        <v>0.0002375</v>
      </c>
      <c r="R311" s="183">
        <f>Q311*H311</f>
        <v>0.00071250000000000003</v>
      </c>
      <c r="S311" s="183">
        <v>0</v>
      </c>
      <c r="T311" s="18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5" t="s">
        <v>179</v>
      </c>
      <c r="AT311" s="185" t="s">
        <v>149</v>
      </c>
      <c r="AU311" s="185" t="s">
        <v>82</v>
      </c>
      <c r="AY311" s="19" t="s">
        <v>146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9" t="s">
        <v>80</v>
      </c>
      <c r="BK311" s="186">
        <f>ROUND(I311*H311,2)</f>
        <v>0</v>
      </c>
      <c r="BL311" s="19" t="s">
        <v>179</v>
      </c>
      <c r="BM311" s="185" t="s">
        <v>629</v>
      </c>
    </row>
    <row r="312" s="2" customFormat="1" ht="16.5" customHeight="1">
      <c r="A312" s="38"/>
      <c r="B312" s="172"/>
      <c r="C312" s="173" t="s">
        <v>630</v>
      </c>
      <c r="D312" s="198" t="s">
        <v>149</v>
      </c>
      <c r="E312" s="174" t="s">
        <v>631</v>
      </c>
      <c r="F312" s="175" t="s">
        <v>632</v>
      </c>
      <c r="G312" s="176" t="s">
        <v>161</v>
      </c>
      <c r="H312" s="177">
        <v>3</v>
      </c>
      <c r="I312" s="178"/>
      <c r="J312" s="179">
        <f>ROUND(I312*H312,2)</f>
        <v>0</v>
      </c>
      <c r="K312" s="180"/>
      <c r="L312" s="39"/>
      <c r="M312" s="181" t="s">
        <v>1</v>
      </c>
      <c r="N312" s="182" t="s">
        <v>38</v>
      </c>
      <c r="O312" s="77"/>
      <c r="P312" s="183">
        <f>O312*H312</f>
        <v>0</v>
      </c>
      <c r="Q312" s="183">
        <v>0.00055000000000000003</v>
      </c>
      <c r="R312" s="183">
        <f>Q312*H312</f>
        <v>0.00165</v>
      </c>
      <c r="S312" s="183">
        <v>0</v>
      </c>
      <c r="T312" s="18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185" t="s">
        <v>179</v>
      </c>
      <c r="AT312" s="185" t="s">
        <v>149</v>
      </c>
      <c r="AU312" s="185" t="s">
        <v>82</v>
      </c>
      <c r="AY312" s="19" t="s">
        <v>146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9" t="s">
        <v>80</v>
      </c>
      <c r="BK312" s="186">
        <f>ROUND(I312*H312,2)</f>
        <v>0</v>
      </c>
      <c r="BL312" s="19" t="s">
        <v>179</v>
      </c>
      <c r="BM312" s="185" t="s">
        <v>633</v>
      </c>
    </row>
    <row r="313" s="2" customFormat="1" ht="16.5" customHeight="1">
      <c r="A313" s="38"/>
      <c r="B313" s="172"/>
      <c r="C313" s="173" t="s">
        <v>634</v>
      </c>
      <c r="D313" s="198" t="s">
        <v>149</v>
      </c>
      <c r="E313" s="174" t="s">
        <v>635</v>
      </c>
      <c r="F313" s="175" t="s">
        <v>636</v>
      </c>
      <c r="G313" s="176" t="s">
        <v>161</v>
      </c>
      <c r="H313" s="177">
        <v>4</v>
      </c>
      <c r="I313" s="178"/>
      <c r="J313" s="179">
        <f>ROUND(I313*H313,2)</f>
        <v>0</v>
      </c>
      <c r="K313" s="180"/>
      <c r="L313" s="39"/>
      <c r="M313" s="181" t="s">
        <v>1</v>
      </c>
      <c r="N313" s="182" t="s">
        <v>38</v>
      </c>
      <c r="O313" s="77"/>
      <c r="P313" s="183">
        <f>O313*H313</f>
        <v>0</v>
      </c>
      <c r="Q313" s="183">
        <v>0.00027750000000000002</v>
      </c>
      <c r="R313" s="183">
        <f>Q313*H313</f>
        <v>0.0011100000000000001</v>
      </c>
      <c r="S313" s="183">
        <v>0</v>
      </c>
      <c r="T313" s="18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5" t="s">
        <v>179</v>
      </c>
      <c r="AT313" s="185" t="s">
        <v>149</v>
      </c>
      <c r="AU313" s="185" t="s">
        <v>82</v>
      </c>
      <c r="AY313" s="19" t="s">
        <v>146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9" t="s">
        <v>80</v>
      </c>
      <c r="BK313" s="186">
        <f>ROUND(I313*H313,2)</f>
        <v>0</v>
      </c>
      <c r="BL313" s="19" t="s">
        <v>179</v>
      </c>
      <c r="BM313" s="185" t="s">
        <v>637</v>
      </c>
    </row>
    <row r="314" s="2" customFormat="1" ht="24.15" customHeight="1">
      <c r="A314" s="38"/>
      <c r="B314" s="172"/>
      <c r="C314" s="173" t="s">
        <v>638</v>
      </c>
      <c r="D314" s="198" t="s">
        <v>149</v>
      </c>
      <c r="E314" s="174" t="s">
        <v>639</v>
      </c>
      <c r="F314" s="175" t="s">
        <v>640</v>
      </c>
      <c r="G314" s="176" t="s">
        <v>161</v>
      </c>
      <c r="H314" s="177">
        <v>1</v>
      </c>
      <c r="I314" s="178"/>
      <c r="J314" s="179">
        <f>ROUND(I314*H314,2)</f>
        <v>0</v>
      </c>
      <c r="K314" s="180"/>
      <c r="L314" s="39"/>
      <c r="M314" s="181" t="s">
        <v>1</v>
      </c>
      <c r="N314" s="182" t="s">
        <v>38</v>
      </c>
      <c r="O314" s="77"/>
      <c r="P314" s="183">
        <f>O314*H314</f>
        <v>0</v>
      </c>
      <c r="Q314" s="183">
        <v>0.00075000000000000002</v>
      </c>
      <c r="R314" s="183">
        <f>Q314*H314</f>
        <v>0.00075000000000000002</v>
      </c>
      <c r="S314" s="183">
        <v>0</v>
      </c>
      <c r="T314" s="18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85" t="s">
        <v>179</v>
      </c>
      <c r="AT314" s="185" t="s">
        <v>149</v>
      </c>
      <c r="AU314" s="185" t="s">
        <v>82</v>
      </c>
      <c r="AY314" s="19" t="s">
        <v>146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9" t="s">
        <v>80</v>
      </c>
      <c r="BK314" s="186">
        <f>ROUND(I314*H314,2)</f>
        <v>0</v>
      </c>
      <c r="BL314" s="19" t="s">
        <v>179</v>
      </c>
      <c r="BM314" s="185" t="s">
        <v>641</v>
      </c>
    </row>
    <row r="315" s="2" customFormat="1" ht="16.5" customHeight="1">
      <c r="A315" s="38"/>
      <c r="B315" s="172"/>
      <c r="C315" s="173" t="s">
        <v>642</v>
      </c>
      <c r="D315" s="198" t="s">
        <v>149</v>
      </c>
      <c r="E315" s="174" t="s">
        <v>643</v>
      </c>
      <c r="F315" s="175" t="s">
        <v>644</v>
      </c>
      <c r="G315" s="176" t="s">
        <v>161</v>
      </c>
      <c r="H315" s="177">
        <v>8</v>
      </c>
      <c r="I315" s="178"/>
      <c r="J315" s="179">
        <f>ROUND(I315*H315,2)</f>
        <v>0</v>
      </c>
      <c r="K315" s="180"/>
      <c r="L315" s="39"/>
      <c r="M315" s="181" t="s">
        <v>1</v>
      </c>
      <c r="N315" s="182" t="s">
        <v>38</v>
      </c>
      <c r="O315" s="77"/>
      <c r="P315" s="183">
        <f>O315*H315</f>
        <v>0</v>
      </c>
      <c r="Q315" s="183">
        <v>9.0000000000000006E-05</v>
      </c>
      <c r="R315" s="183">
        <f>Q315*H315</f>
        <v>0.00072000000000000005</v>
      </c>
      <c r="S315" s="183">
        <v>0</v>
      </c>
      <c r="T315" s="18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5" t="s">
        <v>179</v>
      </c>
      <c r="AT315" s="185" t="s">
        <v>149</v>
      </c>
      <c r="AU315" s="185" t="s">
        <v>82</v>
      </c>
      <c r="AY315" s="19" t="s">
        <v>146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9" t="s">
        <v>80</v>
      </c>
      <c r="BK315" s="186">
        <f>ROUND(I315*H315,2)</f>
        <v>0</v>
      </c>
      <c r="BL315" s="19" t="s">
        <v>179</v>
      </c>
      <c r="BM315" s="185" t="s">
        <v>645</v>
      </c>
    </row>
    <row r="316" s="2" customFormat="1" ht="24.15" customHeight="1">
      <c r="A316" s="38"/>
      <c r="B316" s="172"/>
      <c r="C316" s="173" t="s">
        <v>646</v>
      </c>
      <c r="D316" s="198" t="s">
        <v>149</v>
      </c>
      <c r="E316" s="174" t="s">
        <v>647</v>
      </c>
      <c r="F316" s="175" t="s">
        <v>648</v>
      </c>
      <c r="G316" s="176" t="s">
        <v>328</v>
      </c>
      <c r="H316" s="177">
        <v>0.35399999999999998</v>
      </c>
      <c r="I316" s="178"/>
      <c r="J316" s="179">
        <f>ROUND(I316*H316,2)</f>
        <v>0</v>
      </c>
      <c r="K316" s="180"/>
      <c r="L316" s="39"/>
      <c r="M316" s="181" t="s">
        <v>1</v>
      </c>
      <c r="N316" s="182" t="s">
        <v>38</v>
      </c>
      <c r="O316" s="77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85" t="s">
        <v>179</v>
      </c>
      <c r="AT316" s="185" t="s">
        <v>149</v>
      </c>
      <c r="AU316" s="185" t="s">
        <v>82</v>
      </c>
      <c r="AY316" s="19" t="s">
        <v>146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9" t="s">
        <v>80</v>
      </c>
      <c r="BK316" s="186">
        <f>ROUND(I316*H316,2)</f>
        <v>0</v>
      </c>
      <c r="BL316" s="19" t="s">
        <v>179</v>
      </c>
      <c r="BM316" s="185" t="s">
        <v>649</v>
      </c>
    </row>
    <row r="317" s="12" customFormat="1" ht="22.8" customHeight="1">
      <c r="A317" s="12"/>
      <c r="B317" s="159"/>
      <c r="C317" s="12"/>
      <c r="D317" s="160" t="s">
        <v>72</v>
      </c>
      <c r="E317" s="170" t="s">
        <v>650</v>
      </c>
      <c r="F317" s="170" t="s">
        <v>651</v>
      </c>
      <c r="G317" s="12"/>
      <c r="H317" s="12"/>
      <c r="I317" s="162"/>
      <c r="J317" s="171">
        <f>BK317</f>
        <v>0</v>
      </c>
      <c r="K317" s="12"/>
      <c r="L317" s="159"/>
      <c r="M317" s="164"/>
      <c r="N317" s="165"/>
      <c r="O317" s="165"/>
      <c r="P317" s="166">
        <f>P318</f>
        <v>0</v>
      </c>
      <c r="Q317" s="165"/>
      <c r="R317" s="166">
        <f>R318</f>
        <v>0.00017255999999999999</v>
      </c>
      <c r="S317" s="165"/>
      <c r="T317" s="167">
        <f>T318</f>
        <v>0.30625000000000002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160" t="s">
        <v>82</v>
      </c>
      <c r="AT317" s="168" t="s">
        <v>72</v>
      </c>
      <c r="AU317" s="168" t="s">
        <v>80</v>
      </c>
      <c r="AY317" s="160" t="s">
        <v>146</v>
      </c>
      <c r="BK317" s="169">
        <f>BK318</f>
        <v>0</v>
      </c>
    </row>
    <row r="318" s="2" customFormat="1" ht="24.15" customHeight="1">
      <c r="A318" s="38"/>
      <c r="B318" s="172"/>
      <c r="C318" s="173" t="s">
        <v>605</v>
      </c>
      <c r="D318" s="173" t="s">
        <v>149</v>
      </c>
      <c r="E318" s="174" t="s">
        <v>652</v>
      </c>
      <c r="F318" s="175" t="s">
        <v>653</v>
      </c>
      <c r="G318" s="176" t="s">
        <v>161</v>
      </c>
      <c r="H318" s="177">
        <v>1</v>
      </c>
      <c r="I318" s="178"/>
      <c r="J318" s="179">
        <f>ROUND(I318*H318,2)</f>
        <v>0</v>
      </c>
      <c r="K318" s="180"/>
      <c r="L318" s="39"/>
      <c r="M318" s="181" t="s">
        <v>1</v>
      </c>
      <c r="N318" s="182" t="s">
        <v>38</v>
      </c>
      <c r="O318" s="77"/>
      <c r="P318" s="183">
        <f>O318*H318</f>
        <v>0</v>
      </c>
      <c r="Q318" s="183">
        <v>0.00017255999999999999</v>
      </c>
      <c r="R318" s="183">
        <f>Q318*H318</f>
        <v>0.00017255999999999999</v>
      </c>
      <c r="S318" s="183">
        <v>0.30625000000000002</v>
      </c>
      <c r="T318" s="184">
        <f>S318*H318</f>
        <v>0.30625000000000002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85" t="s">
        <v>179</v>
      </c>
      <c r="AT318" s="185" t="s">
        <v>149</v>
      </c>
      <c r="AU318" s="185" t="s">
        <v>82</v>
      </c>
      <c r="AY318" s="19" t="s">
        <v>146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9" t="s">
        <v>80</v>
      </c>
      <c r="BK318" s="186">
        <f>ROUND(I318*H318,2)</f>
        <v>0</v>
      </c>
      <c r="BL318" s="19" t="s">
        <v>179</v>
      </c>
      <c r="BM318" s="185" t="s">
        <v>654</v>
      </c>
    </row>
    <row r="319" s="12" customFormat="1" ht="22.8" customHeight="1">
      <c r="A319" s="12"/>
      <c r="B319" s="159"/>
      <c r="C319" s="12"/>
      <c r="D319" s="160" t="s">
        <v>72</v>
      </c>
      <c r="E319" s="170" t="s">
        <v>655</v>
      </c>
      <c r="F319" s="170" t="s">
        <v>656</v>
      </c>
      <c r="G319" s="12"/>
      <c r="H319" s="12"/>
      <c r="I319" s="162"/>
      <c r="J319" s="171">
        <f>BK319</f>
        <v>0</v>
      </c>
      <c r="K319" s="12"/>
      <c r="L319" s="159"/>
      <c r="M319" s="164"/>
      <c r="N319" s="165"/>
      <c r="O319" s="165"/>
      <c r="P319" s="166">
        <f>SUM(P320:P331)</f>
        <v>0</v>
      </c>
      <c r="Q319" s="165"/>
      <c r="R319" s="166">
        <f>SUM(R320:R331)</f>
        <v>0.78187505639999999</v>
      </c>
      <c r="S319" s="165"/>
      <c r="T319" s="167">
        <f>SUM(T320:T331)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160" t="s">
        <v>82</v>
      </c>
      <c r="AT319" s="168" t="s">
        <v>72</v>
      </c>
      <c r="AU319" s="168" t="s">
        <v>80</v>
      </c>
      <c r="AY319" s="160" t="s">
        <v>146</v>
      </c>
      <c r="BK319" s="169">
        <f>SUM(BK320:BK331)</f>
        <v>0</v>
      </c>
    </row>
    <row r="320" s="2" customFormat="1" ht="24.15" customHeight="1">
      <c r="A320" s="38"/>
      <c r="B320" s="172"/>
      <c r="C320" s="173" t="s">
        <v>657</v>
      </c>
      <c r="D320" s="198" t="s">
        <v>149</v>
      </c>
      <c r="E320" s="174" t="s">
        <v>658</v>
      </c>
      <c r="F320" s="175" t="s">
        <v>659</v>
      </c>
      <c r="G320" s="176" t="s">
        <v>161</v>
      </c>
      <c r="H320" s="177">
        <v>1</v>
      </c>
      <c r="I320" s="178"/>
      <c r="J320" s="179">
        <f>ROUND(I320*H320,2)</f>
        <v>0</v>
      </c>
      <c r="K320" s="180"/>
      <c r="L320" s="39"/>
      <c r="M320" s="181" t="s">
        <v>1</v>
      </c>
      <c r="N320" s="182" t="s">
        <v>38</v>
      </c>
      <c r="O320" s="77"/>
      <c r="P320" s="183">
        <f>O320*H320</f>
        <v>0</v>
      </c>
      <c r="Q320" s="183">
        <v>0</v>
      </c>
      <c r="R320" s="183">
        <f>Q320*H320</f>
        <v>0</v>
      </c>
      <c r="S320" s="183">
        <v>0</v>
      </c>
      <c r="T320" s="18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185" t="s">
        <v>179</v>
      </c>
      <c r="AT320" s="185" t="s">
        <v>149</v>
      </c>
      <c r="AU320" s="185" t="s">
        <v>82</v>
      </c>
      <c r="AY320" s="19" t="s">
        <v>146</v>
      </c>
      <c r="BE320" s="186">
        <f>IF(N320="základní",J320,0)</f>
        <v>0</v>
      </c>
      <c r="BF320" s="186">
        <f>IF(N320="snížená",J320,0)</f>
        <v>0</v>
      </c>
      <c r="BG320" s="186">
        <f>IF(N320="zákl. přenesená",J320,0)</f>
        <v>0</v>
      </c>
      <c r="BH320" s="186">
        <f>IF(N320="sníž. přenesená",J320,0)</f>
        <v>0</v>
      </c>
      <c r="BI320" s="186">
        <f>IF(N320="nulová",J320,0)</f>
        <v>0</v>
      </c>
      <c r="BJ320" s="19" t="s">
        <v>80</v>
      </c>
      <c r="BK320" s="186">
        <f>ROUND(I320*H320,2)</f>
        <v>0</v>
      </c>
      <c r="BL320" s="19" t="s">
        <v>179</v>
      </c>
      <c r="BM320" s="185" t="s">
        <v>660</v>
      </c>
    </row>
    <row r="321" s="2" customFormat="1" ht="37.8" customHeight="1">
      <c r="A321" s="38"/>
      <c r="B321" s="172"/>
      <c r="C321" s="173" t="s">
        <v>617</v>
      </c>
      <c r="D321" s="173" t="s">
        <v>149</v>
      </c>
      <c r="E321" s="174" t="s">
        <v>661</v>
      </c>
      <c r="F321" s="175" t="s">
        <v>662</v>
      </c>
      <c r="G321" s="176" t="s">
        <v>591</v>
      </c>
      <c r="H321" s="177">
        <v>1</v>
      </c>
      <c r="I321" s="178"/>
      <c r="J321" s="179">
        <f>ROUND(I321*H321,2)</f>
        <v>0</v>
      </c>
      <c r="K321" s="180"/>
      <c r="L321" s="39"/>
      <c r="M321" s="181" t="s">
        <v>1</v>
      </c>
      <c r="N321" s="182" t="s">
        <v>38</v>
      </c>
      <c r="O321" s="77"/>
      <c r="P321" s="183">
        <f>O321*H321</f>
        <v>0</v>
      </c>
      <c r="Q321" s="183">
        <v>0.17620447719999999</v>
      </c>
      <c r="R321" s="183">
        <f>Q321*H321</f>
        <v>0.17620447719999999</v>
      </c>
      <c r="S321" s="183">
        <v>0</v>
      </c>
      <c r="T321" s="18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85" t="s">
        <v>179</v>
      </c>
      <c r="AT321" s="185" t="s">
        <v>149</v>
      </c>
      <c r="AU321" s="185" t="s">
        <v>82</v>
      </c>
      <c r="AY321" s="19" t="s">
        <v>146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9" t="s">
        <v>80</v>
      </c>
      <c r="BK321" s="186">
        <f>ROUND(I321*H321,2)</f>
        <v>0</v>
      </c>
      <c r="BL321" s="19" t="s">
        <v>179</v>
      </c>
      <c r="BM321" s="185" t="s">
        <v>663</v>
      </c>
    </row>
    <row r="322" s="2" customFormat="1" ht="16.5" customHeight="1">
      <c r="A322" s="38"/>
      <c r="B322" s="172"/>
      <c r="C322" s="173" t="s">
        <v>664</v>
      </c>
      <c r="D322" s="198" t="s">
        <v>149</v>
      </c>
      <c r="E322" s="174" t="s">
        <v>665</v>
      </c>
      <c r="F322" s="175" t="s">
        <v>666</v>
      </c>
      <c r="G322" s="176" t="s">
        <v>591</v>
      </c>
      <c r="H322" s="177">
        <v>1</v>
      </c>
      <c r="I322" s="178"/>
      <c r="J322" s="179">
        <f>ROUND(I322*H322,2)</f>
        <v>0</v>
      </c>
      <c r="K322" s="180"/>
      <c r="L322" s="39"/>
      <c r="M322" s="181" t="s">
        <v>1</v>
      </c>
      <c r="N322" s="182" t="s">
        <v>38</v>
      </c>
      <c r="O322" s="77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85" t="s">
        <v>179</v>
      </c>
      <c r="AT322" s="185" t="s">
        <v>149</v>
      </c>
      <c r="AU322" s="185" t="s">
        <v>82</v>
      </c>
      <c r="AY322" s="19" t="s">
        <v>146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9" t="s">
        <v>80</v>
      </c>
      <c r="BK322" s="186">
        <f>ROUND(I322*H322,2)</f>
        <v>0</v>
      </c>
      <c r="BL322" s="19" t="s">
        <v>179</v>
      </c>
      <c r="BM322" s="185" t="s">
        <v>667</v>
      </c>
    </row>
    <row r="323" s="2" customFormat="1" ht="37.8" customHeight="1">
      <c r="A323" s="38"/>
      <c r="B323" s="172"/>
      <c r="C323" s="173" t="s">
        <v>668</v>
      </c>
      <c r="D323" s="198" t="s">
        <v>149</v>
      </c>
      <c r="E323" s="174" t="s">
        <v>669</v>
      </c>
      <c r="F323" s="175" t="s">
        <v>670</v>
      </c>
      <c r="G323" s="176" t="s">
        <v>591</v>
      </c>
      <c r="H323" s="177">
        <v>1</v>
      </c>
      <c r="I323" s="178"/>
      <c r="J323" s="179">
        <f>ROUND(I323*H323,2)</f>
        <v>0</v>
      </c>
      <c r="K323" s="180"/>
      <c r="L323" s="39"/>
      <c r="M323" s="181" t="s">
        <v>1</v>
      </c>
      <c r="N323" s="182" t="s">
        <v>38</v>
      </c>
      <c r="O323" s="77"/>
      <c r="P323" s="183">
        <f>O323*H323</f>
        <v>0</v>
      </c>
      <c r="Q323" s="183">
        <v>0.0113687645</v>
      </c>
      <c r="R323" s="183">
        <f>Q323*H323</f>
        <v>0.0113687645</v>
      </c>
      <c r="S323" s="183">
        <v>0</v>
      </c>
      <c r="T323" s="18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185" t="s">
        <v>179</v>
      </c>
      <c r="AT323" s="185" t="s">
        <v>149</v>
      </c>
      <c r="AU323" s="185" t="s">
        <v>82</v>
      </c>
      <c r="AY323" s="19" t="s">
        <v>146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9" t="s">
        <v>80</v>
      </c>
      <c r="BK323" s="186">
        <f>ROUND(I323*H323,2)</f>
        <v>0</v>
      </c>
      <c r="BL323" s="19" t="s">
        <v>179</v>
      </c>
      <c r="BM323" s="185" t="s">
        <v>671</v>
      </c>
    </row>
    <row r="324" s="2" customFormat="1" ht="24.15" customHeight="1">
      <c r="A324" s="38"/>
      <c r="B324" s="172"/>
      <c r="C324" s="173" t="s">
        <v>672</v>
      </c>
      <c r="D324" s="198" t="s">
        <v>149</v>
      </c>
      <c r="E324" s="174" t="s">
        <v>673</v>
      </c>
      <c r="F324" s="175" t="s">
        <v>674</v>
      </c>
      <c r="G324" s="176" t="s">
        <v>161</v>
      </c>
      <c r="H324" s="177">
        <v>1</v>
      </c>
      <c r="I324" s="178"/>
      <c r="J324" s="179">
        <f>ROUND(I324*H324,2)</f>
        <v>0</v>
      </c>
      <c r="K324" s="180"/>
      <c r="L324" s="39"/>
      <c r="M324" s="181" t="s">
        <v>1</v>
      </c>
      <c r="N324" s="182" t="s">
        <v>38</v>
      </c>
      <c r="O324" s="77"/>
      <c r="P324" s="183">
        <f>O324*H324</f>
        <v>0</v>
      </c>
      <c r="Q324" s="183">
        <v>0.00074686670000000002</v>
      </c>
      <c r="R324" s="183">
        <f>Q324*H324</f>
        <v>0.00074686670000000002</v>
      </c>
      <c r="S324" s="183">
        <v>0</v>
      </c>
      <c r="T324" s="18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5" t="s">
        <v>179</v>
      </c>
      <c r="AT324" s="185" t="s">
        <v>149</v>
      </c>
      <c r="AU324" s="185" t="s">
        <v>82</v>
      </c>
      <c r="AY324" s="19" t="s">
        <v>146</v>
      </c>
      <c r="BE324" s="186">
        <f>IF(N324="základní",J324,0)</f>
        <v>0</v>
      </c>
      <c r="BF324" s="186">
        <f>IF(N324="snížená",J324,0)</f>
        <v>0</v>
      </c>
      <c r="BG324" s="186">
        <f>IF(N324="zákl. přenesená",J324,0)</f>
        <v>0</v>
      </c>
      <c r="BH324" s="186">
        <f>IF(N324="sníž. přenesená",J324,0)</f>
        <v>0</v>
      </c>
      <c r="BI324" s="186">
        <f>IF(N324="nulová",J324,0)</f>
        <v>0</v>
      </c>
      <c r="BJ324" s="19" t="s">
        <v>80</v>
      </c>
      <c r="BK324" s="186">
        <f>ROUND(I324*H324,2)</f>
        <v>0</v>
      </c>
      <c r="BL324" s="19" t="s">
        <v>179</v>
      </c>
      <c r="BM324" s="185" t="s">
        <v>675</v>
      </c>
    </row>
    <row r="325" s="2" customFormat="1" ht="44.25" customHeight="1">
      <c r="A325" s="38"/>
      <c r="B325" s="172"/>
      <c r="C325" s="173" t="s">
        <v>676</v>
      </c>
      <c r="D325" s="198" t="s">
        <v>149</v>
      </c>
      <c r="E325" s="174" t="s">
        <v>677</v>
      </c>
      <c r="F325" s="175" t="s">
        <v>678</v>
      </c>
      <c r="G325" s="176" t="s">
        <v>591</v>
      </c>
      <c r="H325" s="177">
        <v>1</v>
      </c>
      <c r="I325" s="178"/>
      <c r="J325" s="179">
        <f>ROUND(I325*H325,2)</f>
        <v>0</v>
      </c>
      <c r="K325" s="180"/>
      <c r="L325" s="39"/>
      <c r="M325" s="181" t="s">
        <v>1</v>
      </c>
      <c r="N325" s="182" t="s">
        <v>38</v>
      </c>
      <c r="O325" s="77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85" t="s">
        <v>179</v>
      </c>
      <c r="AT325" s="185" t="s">
        <v>149</v>
      </c>
      <c r="AU325" s="185" t="s">
        <v>82</v>
      </c>
      <c r="AY325" s="19" t="s">
        <v>146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9" t="s">
        <v>80</v>
      </c>
      <c r="BK325" s="186">
        <f>ROUND(I325*H325,2)</f>
        <v>0</v>
      </c>
      <c r="BL325" s="19" t="s">
        <v>179</v>
      </c>
      <c r="BM325" s="185" t="s">
        <v>679</v>
      </c>
    </row>
    <row r="326" s="2" customFormat="1" ht="44.25" customHeight="1">
      <c r="A326" s="38"/>
      <c r="B326" s="172"/>
      <c r="C326" s="173" t="s">
        <v>680</v>
      </c>
      <c r="D326" s="198" t="s">
        <v>149</v>
      </c>
      <c r="E326" s="174" t="s">
        <v>681</v>
      </c>
      <c r="F326" s="175" t="s">
        <v>682</v>
      </c>
      <c r="G326" s="176" t="s">
        <v>591</v>
      </c>
      <c r="H326" s="177">
        <v>1</v>
      </c>
      <c r="I326" s="178"/>
      <c r="J326" s="179">
        <f>ROUND(I326*H326,2)</f>
        <v>0</v>
      </c>
      <c r="K326" s="180"/>
      <c r="L326" s="39"/>
      <c r="M326" s="181" t="s">
        <v>1</v>
      </c>
      <c r="N326" s="182" t="s">
        <v>38</v>
      </c>
      <c r="O326" s="77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5" t="s">
        <v>179</v>
      </c>
      <c r="AT326" s="185" t="s">
        <v>149</v>
      </c>
      <c r="AU326" s="185" t="s">
        <v>82</v>
      </c>
      <c r="AY326" s="19" t="s">
        <v>146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9" t="s">
        <v>80</v>
      </c>
      <c r="BK326" s="186">
        <f>ROUND(I326*H326,2)</f>
        <v>0</v>
      </c>
      <c r="BL326" s="19" t="s">
        <v>179</v>
      </c>
      <c r="BM326" s="185" t="s">
        <v>683</v>
      </c>
    </row>
    <row r="327" s="2" customFormat="1" ht="44.25" customHeight="1">
      <c r="A327" s="38"/>
      <c r="B327" s="172"/>
      <c r="C327" s="173" t="s">
        <v>654</v>
      </c>
      <c r="D327" s="198" t="s">
        <v>149</v>
      </c>
      <c r="E327" s="174" t="s">
        <v>684</v>
      </c>
      <c r="F327" s="175" t="s">
        <v>685</v>
      </c>
      <c r="G327" s="176" t="s">
        <v>591</v>
      </c>
      <c r="H327" s="177">
        <v>1</v>
      </c>
      <c r="I327" s="178"/>
      <c r="J327" s="179">
        <f>ROUND(I327*H327,2)</f>
        <v>0</v>
      </c>
      <c r="K327" s="180"/>
      <c r="L327" s="39"/>
      <c r="M327" s="181" t="s">
        <v>1</v>
      </c>
      <c r="N327" s="182" t="s">
        <v>38</v>
      </c>
      <c r="O327" s="77"/>
      <c r="P327" s="183">
        <f>O327*H327</f>
        <v>0</v>
      </c>
      <c r="Q327" s="183">
        <v>0</v>
      </c>
      <c r="R327" s="183">
        <f>Q327*H327</f>
        <v>0</v>
      </c>
      <c r="S327" s="183">
        <v>0</v>
      </c>
      <c r="T327" s="18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85" t="s">
        <v>179</v>
      </c>
      <c r="AT327" s="185" t="s">
        <v>149</v>
      </c>
      <c r="AU327" s="185" t="s">
        <v>82</v>
      </c>
      <c r="AY327" s="19" t="s">
        <v>146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9" t="s">
        <v>80</v>
      </c>
      <c r="BK327" s="186">
        <f>ROUND(I327*H327,2)</f>
        <v>0</v>
      </c>
      <c r="BL327" s="19" t="s">
        <v>179</v>
      </c>
      <c r="BM327" s="185" t="s">
        <v>686</v>
      </c>
    </row>
    <row r="328" s="2" customFormat="1" ht="33" customHeight="1">
      <c r="A328" s="38"/>
      <c r="B328" s="172"/>
      <c r="C328" s="173" t="s">
        <v>687</v>
      </c>
      <c r="D328" s="198" t="s">
        <v>149</v>
      </c>
      <c r="E328" s="174" t="s">
        <v>688</v>
      </c>
      <c r="F328" s="175" t="s">
        <v>689</v>
      </c>
      <c r="G328" s="176" t="s">
        <v>591</v>
      </c>
      <c r="H328" s="177">
        <v>2</v>
      </c>
      <c r="I328" s="178"/>
      <c r="J328" s="179">
        <f>ROUND(I328*H328,2)</f>
        <v>0</v>
      </c>
      <c r="K328" s="180"/>
      <c r="L328" s="39"/>
      <c r="M328" s="181" t="s">
        <v>1</v>
      </c>
      <c r="N328" s="182" t="s">
        <v>38</v>
      </c>
      <c r="O328" s="77"/>
      <c r="P328" s="183">
        <f>O328*H328</f>
        <v>0</v>
      </c>
      <c r="Q328" s="183">
        <v>0.23189822060000001</v>
      </c>
      <c r="R328" s="183">
        <f>Q328*H328</f>
        <v>0.46379644120000002</v>
      </c>
      <c r="S328" s="183">
        <v>0</v>
      </c>
      <c r="T328" s="18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5" t="s">
        <v>179</v>
      </c>
      <c r="AT328" s="185" t="s">
        <v>149</v>
      </c>
      <c r="AU328" s="185" t="s">
        <v>82</v>
      </c>
      <c r="AY328" s="19" t="s">
        <v>146</v>
      </c>
      <c r="BE328" s="186">
        <f>IF(N328="základní",J328,0)</f>
        <v>0</v>
      </c>
      <c r="BF328" s="186">
        <f>IF(N328="snížená",J328,0)</f>
        <v>0</v>
      </c>
      <c r="BG328" s="186">
        <f>IF(N328="zákl. přenesená",J328,0)</f>
        <v>0</v>
      </c>
      <c r="BH328" s="186">
        <f>IF(N328="sníž. přenesená",J328,0)</f>
        <v>0</v>
      </c>
      <c r="BI328" s="186">
        <f>IF(N328="nulová",J328,0)</f>
        <v>0</v>
      </c>
      <c r="BJ328" s="19" t="s">
        <v>80</v>
      </c>
      <c r="BK328" s="186">
        <f>ROUND(I328*H328,2)</f>
        <v>0</v>
      </c>
      <c r="BL328" s="19" t="s">
        <v>179</v>
      </c>
      <c r="BM328" s="185" t="s">
        <v>690</v>
      </c>
    </row>
    <row r="329" s="2" customFormat="1" ht="44.25" customHeight="1">
      <c r="A329" s="38"/>
      <c r="B329" s="172"/>
      <c r="C329" s="173" t="s">
        <v>691</v>
      </c>
      <c r="D329" s="198" t="s">
        <v>149</v>
      </c>
      <c r="E329" s="174" t="s">
        <v>692</v>
      </c>
      <c r="F329" s="175" t="s">
        <v>693</v>
      </c>
      <c r="G329" s="176" t="s">
        <v>591</v>
      </c>
      <c r="H329" s="177">
        <v>2</v>
      </c>
      <c r="I329" s="178"/>
      <c r="J329" s="179">
        <f>ROUND(I329*H329,2)</f>
        <v>0</v>
      </c>
      <c r="K329" s="180"/>
      <c r="L329" s="39"/>
      <c r="M329" s="181" t="s">
        <v>1</v>
      </c>
      <c r="N329" s="182" t="s">
        <v>38</v>
      </c>
      <c r="O329" s="77"/>
      <c r="P329" s="183">
        <f>O329*H329</f>
        <v>0</v>
      </c>
      <c r="Q329" s="183">
        <v>0.040879253400000003</v>
      </c>
      <c r="R329" s="183">
        <f>Q329*H329</f>
        <v>0.081758506800000005</v>
      </c>
      <c r="S329" s="183">
        <v>0</v>
      </c>
      <c r="T329" s="18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85" t="s">
        <v>179</v>
      </c>
      <c r="AT329" s="185" t="s">
        <v>149</v>
      </c>
      <c r="AU329" s="185" t="s">
        <v>82</v>
      </c>
      <c r="AY329" s="19" t="s">
        <v>146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9" t="s">
        <v>80</v>
      </c>
      <c r="BK329" s="186">
        <f>ROUND(I329*H329,2)</f>
        <v>0</v>
      </c>
      <c r="BL329" s="19" t="s">
        <v>179</v>
      </c>
      <c r="BM329" s="185" t="s">
        <v>694</v>
      </c>
    </row>
    <row r="330" s="2" customFormat="1" ht="16.5" customHeight="1">
      <c r="A330" s="38"/>
      <c r="B330" s="172"/>
      <c r="C330" s="173" t="s">
        <v>695</v>
      </c>
      <c r="D330" s="198" t="s">
        <v>149</v>
      </c>
      <c r="E330" s="174" t="s">
        <v>696</v>
      </c>
      <c r="F330" s="175" t="s">
        <v>697</v>
      </c>
      <c r="G330" s="176" t="s">
        <v>591</v>
      </c>
      <c r="H330" s="177">
        <v>2</v>
      </c>
      <c r="I330" s="178"/>
      <c r="J330" s="179">
        <f>ROUND(I330*H330,2)</f>
        <v>0</v>
      </c>
      <c r="K330" s="180"/>
      <c r="L330" s="39"/>
      <c r="M330" s="181" t="s">
        <v>1</v>
      </c>
      <c r="N330" s="182" t="s">
        <v>38</v>
      </c>
      <c r="O330" s="77"/>
      <c r="P330" s="183">
        <f>O330*H330</f>
        <v>0</v>
      </c>
      <c r="Q330" s="183">
        <v>0.024</v>
      </c>
      <c r="R330" s="183">
        <f>Q330*H330</f>
        <v>0.048000000000000001</v>
      </c>
      <c r="S330" s="183">
        <v>0</v>
      </c>
      <c r="T330" s="18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85" t="s">
        <v>179</v>
      </c>
      <c r="AT330" s="185" t="s">
        <v>149</v>
      </c>
      <c r="AU330" s="185" t="s">
        <v>82</v>
      </c>
      <c r="AY330" s="19" t="s">
        <v>146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9" t="s">
        <v>80</v>
      </c>
      <c r="BK330" s="186">
        <f>ROUND(I330*H330,2)</f>
        <v>0</v>
      </c>
      <c r="BL330" s="19" t="s">
        <v>179</v>
      </c>
      <c r="BM330" s="185" t="s">
        <v>698</v>
      </c>
    </row>
    <row r="331" s="2" customFormat="1" ht="24.15" customHeight="1">
      <c r="A331" s="38"/>
      <c r="B331" s="172"/>
      <c r="C331" s="173" t="s">
        <v>663</v>
      </c>
      <c r="D331" s="198" t="s">
        <v>149</v>
      </c>
      <c r="E331" s="174" t="s">
        <v>699</v>
      </c>
      <c r="F331" s="175" t="s">
        <v>700</v>
      </c>
      <c r="G331" s="176" t="s">
        <v>328</v>
      </c>
      <c r="H331" s="177">
        <v>0.78200000000000003</v>
      </c>
      <c r="I331" s="178"/>
      <c r="J331" s="179">
        <f>ROUND(I331*H331,2)</f>
        <v>0</v>
      </c>
      <c r="K331" s="180"/>
      <c r="L331" s="39"/>
      <c r="M331" s="181" t="s">
        <v>1</v>
      </c>
      <c r="N331" s="182" t="s">
        <v>38</v>
      </c>
      <c r="O331" s="77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85" t="s">
        <v>179</v>
      </c>
      <c r="AT331" s="185" t="s">
        <v>149</v>
      </c>
      <c r="AU331" s="185" t="s">
        <v>82</v>
      </c>
      <c r="AY331" s="19" t="s">
        <v>146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9" t="s">
        <v>80</v>
      </c>
      <c r="BK331" s="186">
        <f>ROUND(I331*H331,2)</f>
        <v>0</v>
      </c>
      <c r="BL331" s="19" t="s">
        <v>179</v>
      </c>
      <c r="BM331" s="185" t="s">
        <v>701</v>
      </c>
    </row>
    <row r="332" s="12" customFormat="1" ht="22.8" customHeight="1">
      <c r="A332" s="12"/>
      <c r="B332" s="159"/>
      <c r="C332" s="12"/>
      <c r="D332" s="160" t="s">
        <v>72</v>
      </c>
      <c r="E332" s="170" t="s">
        <v>702</v>
      </c>
      <c r="F332" s="170" t="s">
        <v>703</v>
      </c>
      <c r="G332" s="12"/>
      <c r="H332" s="12"/>
      <c r="I332" s="162"/>
      <c r="J332" s="171">
        <f>BK332</f>
        <v>0</v>
      </c>
      <c r="K332" s="12"/>
      <c r="L332" s="159"/>
      <c r="M332" s="164"/>
      <c r="N332" s="165"/>
      <c r="O332" s="165"/>
      <c r="P332" s="166">
        <f>SUM(P333:P343)</f>
        <v>0</v>
      </c>
      <c r="Q332" s="165"/>
      <c r="R332" s="166">
        <f>SUM(R333:R343)</f>
        <v>0.25181958500000001</v>
      </c>
      <c r="S332" s="165"/>
      <c r="T332" s="167">
        <f>SUM(T333:T343)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60" t="s">
        <v>82</v>
      </c>
      <c r="AT332" s="168" t="s">
        <v>72</v>
      </c>
      <c r="AU332" s="168" t="s">
        <v>80</v>
      </c>
      <c r="AY332" s="160" t="s">
        <v>146</v>
      </c>
      <c r="BK332" s="169">
        <f>SUM(BK333:BK343)</f>
        <v>0</v>
      </c>
    </row>
    <row r="333" s="2" customFormat="1" ht="24.15" customHeight="1">
      <c r="A333" s="38"/>
      <c r="B333" s="172"/>
      <c r="C333" s="173" t="s">
        <v>704</v>
      </c>
      <c r="D333" s="173" t="s">
        <v>149</v>
      </c>
      <c r="E333" s="174" t="s">
        <v>705</v>
      </c>
      <c r="F333" s="175" t="s">
        <v>706</v>
      </c>
      <c r="G333" s="176" t="s">
        <v>203</v>
      </c>
      <c r="H333" s="177">
        <v>105</v>
      </c>
      <c r="I333" s="178"/>
      <c r="J333" s="179">
        <f>ROUND(I333*H333,2)</f>
        <v>0</v>
      </c>
      <c r="K333" s="180"/>
      <c r="L333" s="39"/>
      <c r="M333" s="181" t="s">
        <v>1</v>
      </c>
      <c r="N333" s="182" t="s">
        <v>38</v>
      </c>
      <c r="O333" s="77"/>
      <c r="P333" s="183">
        <f>O333*H333</f>
        <v>0</v>
      </c>
      <c r="Q333" s="183">
        <v>0.00047073999999999998</v>
      </c>
      <c r="R333" s="183">
        <f>Q333*H333</f>
        <v>0.049427699999999998</v>
      </c>
      <c r="S333" s="183">
        <v>0</v>
      </c>
      <c r="T333" s="18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85" t="s">
        <v>179</v>
      </c>
      <c r="AT333" s="185" t="s">
        <v>149</v>
      </c>
      <c r="AU333" s="185" t="s">
        <v>82</v>
      </c>
      <c r="AY333" s="19" t="s">
        <v>146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9" t="s">
        <v>80</v>
      </c>
      <c r="BK333" s="186">
        <f>ROUND(I333*H333,2)</f>
        <v>0</v>
      </c>
      <c r="BL333" s="19" t="s">
        <v>179</v>
      </c>
      <c r="BM333" s="185" t="s">
        <v>707</v>
      </c>
    </row>
    <row r="334" s="2" customFormat="1" ht="24.15" customHeight="1">
      <c r="A334" s="38"/>
      <c r="B334" s="172"/>
      <c r="C334" s="173" t="s">
        <v>708</v>
      </c>
      <c r="D334" s="198" t="s">
        <v>149</v>
      </c>
      <c r="E334" s="174" t="s">
        <v>709</v>
      </c>
      <c r="F334" s="175" t="s">
        <v>710</v>
      </c>
      <c r="G334" s="176" t="s">
        <v>203</v>
      </c>
      <c r="H334" s="177">
        <v>140</v>
      </c>
      <c r="I334" s="178"/>
      <c r="J334" s="179">
        <f>ROUND(I334*H334,2)</f>
        <v>0</v>
      </c>
      <c r="K334" s="180"/>
      <c r="L334" s="39"/>
      <c r="M334" s="181" t="s">
        <v>1</v>
      </c>
      <c r="N334" s="182" t="s">
        <v>38</v>
      </c>
      <c r="O334" s="77"/>
      <c r="P334" s="183">
        <f>O334*H334</f>
        <v>0</v>
      </c>
      <c r="Q334" s="183">
        <v>0.00058123500000000004</v>
      </c>
      <c r="R334" s="183">
        <f>Q334*H334</f>
        <v>0.081372900000000012</v>
      </c>
      <c r="S334" s="183">
        <v>0</v>
      </c>
      <c r="T334" s="18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5" t="s">
        <v>179</v>
      </c>
      <c r="AT334" s="185" t="s">
        <v>149</v>
      </c>
      <c r="AU334" s="185" t="s">
        <v>82</v>
      </c>
      <c r="AY334" s="19" t="s">
        <v>146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9" t="s">
        <v>80</v>
      </c>
      <c r="BK334" s="186">
        <f>ROUND(I334*H334,2)</f>
        <v>0</v>
      </c>
      <c r="BL334" s="19" t="s">
        <v>179</v>
      </c>
      <c r="BM334" s="185" t="s">
        <v>711</v>
      </c>
    </row>
    <row r="335" s="2" customFormat="1" ht="24.15" customHeight="1">
      <c r="A335" s="38"/>
      <c r="B335" s="172"/>
      <c r="C335" s="173" t="s">
        <v>712</v>
      </c>
      <c r="D335" s="198" t="s">
        <v>149</v>
      </c>
      <c r="E335" s="174" t="s">
        <v>713</v>
      </c>
      <c r="F335" s="175" t="s">
        <v>714</v>
      </c>
      <c r="G335" s="176" t="s">
        <v>203</v>
      </c>
      <c r="H335" s="177">
        <v>48</v>
      </c>
      <c r="I335" s="178"/>
      <c r="J335" s="179">
        <f>ROUND(I335*H335,2)</f>
        <v>0</v>
      </c>
      <c r="K335" s="180"/>
      <c r="L335" s="39"/>
      <c r="M335" s="181" t="s">
        <v>1</v>
      </c>
      <c r="N335" s="182" t="s">
        <v>38</v>
      </c>
      <c r="O335" s="77"/>
      <c r="P335" s="183">
        <f>O335*H335</f>
        <v>0</v>
      </c>
      <c r="Q335" s="183">
        <v>0.00073228500000000005</v>
      </c>
      <c r="R335" s="183">
        <f>Q335*H335</f>
        <v>0.035149680000000003</v>
      </c>
      <c r="S335" s="183">
        <v>0</v>
      </c>
      <c r="T335" s="18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185" t="s">
        <v>179</v>
      </c>
      <c r="AT335" s="185" t="s">
        <v>149</v>
      </c>
      <c r="AU335" s="185" t="s">
        <v>82</v>
      </c>
      <c r="AY335" s="19" t="s">
        <v>146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9" t="s">
        <v>80</v>
      </c>
      <c r="BK335" s="186">
        <f>ROUND(I335*H335,2)</f>
        <v>0</v>
      </c>
      <c r="BL335" s="19" t="s">
        <v>179</v>
      </c>
      <c r="BM335" s="185" t="s">
        <v>715</v>
      </c>
    </row>
    <row r="336" s="2" customFormat="1" ht="24.15" customHeight="1">
      <c r="A336" s="38"/>
      <c r="B336" s="172"/>
      <c r="C336" s="173" t="s">
        <v>716</v>
      </c>
      <c r="D336" s="198" t="s">
        <v>149</v>
      </c>
      <c r="E336" s="174" t="s">
        <v>717</v>
      </c>
      <c r="F336" s="175" t="s">
        <v>718</v>
      </c>
      <c r="G336" s="176" t="s">
        <v>203</v>
      </c>
      <c r="H336" s="177">
        <v>35</v>
      </c>
      <c r="I336" s="178"/>
      <c r="J336" s="179">
        <f>ROUND(I336*H336,2)</f>
        <v>0</v>
      </c>
      <c r="K336" s="180"/>
      <c r="L336" s="39"/>
      <c r="M336" s="181" t="s">
        <v>1</v>
      </c>
      <c r="N336" s="182" t="s">
        <v>38</v>
      </c>
      <c r="O336" s="77"/>
      <c r="P336" s="183">
        <f>O336*H336</f>
        <v>0</v>
      </c>
      <c r="Q336" s="183">
        <v>0.0015926149999999999</v>
      </c>
      <c r="R336" s="183">
        <f>Q336*H336</f>
        <v>0.055741525</v>
      </c>
      <c r="S336" s="183">
        <v>0</v>
      </c>
      <c r="T336" s="18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5" t="s">
        <v>179</v>
      </c>
      <c r="AT336" s="185" t="s">
        <v>149</v>
      </c>
      <c r="AU336" s="185" t="s">
        <v>82</v>
      </c>
      <c r="AY336" s="19" t="s">
        <v>146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9" t="s">
        <v>80</v>
      </c>
      <c r="BK336" s="186">
        <f>ROUND(I336*H336,2)</f>
        <v>0</v>
      </c>
      <c r="BL336" s="19" t="s">
        <v>179</v>
      </c>
      <c r="BM336" s="185" t="s">
        <v>719</v>
      </c>
    </row>
    <row r="337" s="2" customFormat="1" ht="24.15" customHeight="1">
      <c r="A337" s="38"/>
      <c r="B337" s="172"/>
      <c r="C337" s="173" t="s">
        <v>720</v>
      </c>
      <c r="D337" s="198" t="s">
        <v>149</v>
      </c>
      <c r="E337" s="174" t="s">
        <v>721</v>
      </c>
      <c r="F337" s="175" t="s">
        <v>722</v>
      </c>
      <c r="G337" s="176" t="s">
        <v>203</v>
      </c>
      <c r="H337" s="177">
        <v>2</v>
      </c>
      <c r="I337" s="178"/>
      <c r="J337" s="179">
        <f>ROUND(I337*H337,2)</f>
        <v>0</v>
      </c>
      <c r="K337" s="180"/>
      <c r="L337" s="39"/>
      <c r="M337" s="181" t="s">
        <v>1</v>
      </c>
      <c r="N337" s="182" t="s">
        <v>38</v>
      </c>
      <c r="O337" s="77"/>
      <c r="P337" s="183">
        <f>O337*H337</f>
        <v>0</v>
      </c>
      <c r="Q337" s="183">
        <v>0.0019938400000000002</v>
      </c>
      <c r="R337" s="183">
        <f>Q337*H337</f>
        <v>0.0039876800000000004</v>
      </c>
      <c r="S337" s="183">
        <v>0</v>
      </c>
      <c r="T337" s="18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5" t="s">
        <v>179</v>
      </c>
      <c r="AT337" s="185" t="s">
        <v>149</v>
      </c>
      <c r="AU337" s="185" t="s">
        <v>82</v>
      </c>
      <c r="AY337" s="19" t="s">
        <v>146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9" t="s">
        <v>80</v>
      </c>
      <c r="BK337" s="186">
        <f>ROUND(I337*H337,2)</f>
        <v>0</v>
      </c>
      <c r="BL337" s="19" t="s">
        <v>179</v>
      </c>
      <c r="BM337" s="185" t="s">
        <v>723</v>
      </c>
    </row>
    <row r="338" s="2" customFormat="1" ht="16.5" customHeight="1">
      <c r="A338" s="38"/>
      <c r="B338" s="172"/>
      <c r="C338" s="173" t="s">
        <v>724</v>
      </c>
      <c r="D338" s="198" t="s">
        <v>149</v>
      </c>
      <c r="E338" s="174" t="s">
        <v>725</v>
      </c>
      <c r="F338" s="175" t="s">
        <v>726</v>
      </c>
      <c r="G338" s="176" t="s">
        <v>203</v>
      </c>
      <c r="H338" s="177">
        <v>328</v>
      </c>
      <c r="I338" s="178"/>
      <c r="J338" s="179">
        <f>ROUND(I338*H338,2)</f>
        <v>0</v>
      </c>
      <c r="K338" s="180"/>
      <c r="L338" s="39"/>
      <c r="M338" s="181" t="s">
        <v>1</v>
      </c>
      <c r="N338" s="182" t="s">
        <v>38</v>
      </c>
      <c r="O338" s="77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185" t="s">
        <v>179</v>
      </c>
      <c r="AT338" s="185" t="s">
        <v>149</v>
      </c>
      <c r="AU338" s="185" t="s">
        <v>82</v>
      </c>
      <c r="AY338" s="19" t="s">
        <v>146</v>
      </c>
      <c r="BE338" s="186">
        <f>IF(N338="základní",J338,0)</f>
        <v>0</v>
      </c>
      <c r="BF338" s="186">
        <f>IF(N338="snížená",J338,0)</f>
        <v>0</v>
      </c>
      <c r="BG338" s="186">
        <f>IF(N338="zákl. přenesená",J338,0)</f>
        <v>0</v>
      </c>
      <c r="BH338" s="186">
        <f>IF(N338="sníž. přenesená",J338,0)</f>
        <v>0</v>
      </c>
      <c r="BI338" s="186">
        <f>IF(N338="nulová",J338,0)</f>
        <v>0</v>
      </c>
      <c r="BJ338" s="19" t="s">
        <v>80</v>
      </c>
      <c r="BK338" s="186">
        <f>ROUND(I338*H338,2)</f>
        <v>0</v>
      </c>
      <c r="BL338" s="19" t="s">
        <v>179</v>
      </c>
      <c r="BM338" s="185" t="s">
        <v>727</v>
      </c>
    </row>
    <row r="339" s="2" customFormat="1" ht="24.15" customHeight="1">
      <c r="A339" s="38"/>
      <c r="B339" s="172"/>
      <c r="C339" s="173" t="s">
        <v>728</v>
      </c>
      <c r="D339" s="198" t="s">
        <v>149</v>
      </c>
      <c r="E339" s="174" t="s">
        <v>729</v>
      </c>
      <c r="F339" s="175" t="s">
        <v>730</v>
      </c>
      <c r="G339" s="176" t="s">
        <v>203</v>
      </c>
      <c r="H339" s="177">
        <v>2</v>
      </c>
      <c r="I339" s="178"/>
      <c r="J339" s="179">
        <f>ROUND(I339*H339,2)</f>
        <v>0</v>
      </c>
      <c r="K339" s="180"/>
      <c r="L339" s="39"/>
      <c r="M339" s="181" t="s">
        <v>1</v>
      </c>
      <c r="N339" s="182" t="s">
        <v>38</v>
      </c>
      <c r="O339" s="77"/>
      <c r="P339" s="183">
        <f>O339*H339</f>
        <v>0</v>
      </c>
      <c r="Q339" s="183">
        <v>0</v>
      </c>
      <c r="R339" s="183">
        <f>Q339*H339</f>
        <v>0</v>
      </c>
      <c r="S339" s="183">
        <v>0</v>
      </c>
      <c r="T339" s="18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5" t="s">
        <v>179</v>
      </c>
      <c r="AT339" s="185" t="s">
        <v>149</v>
      </c>
      <c r="AU339" s="185" t="s">
        <v>82</v>
      </c>
      <c r="AY339" s="19" t="s">
        <v>146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9" t="s">
        <v>80</v>
      </c>
      <c r="BK339" s="186">
        <f>ROUND(I339*H339,2)</f>
        <v>0</v>
      </c>
      <c r="BL339" s="19" t="s">
        <v>179</v>
      </c>
      <c r="BM339" s="185" t="s">
        <v>731</v>
      </c>
    </row>
    <row r="340" s="2" customFormat="1" ht="24.15" customHeight="1">
      <c r="A340" s="38"/>
      <c r="B340" s="172"/>
      <c r="C340" s="173" t="s">
        <v>732</v>
      </c>
      <c r="D340" s="198" t="s">
        <v>149</v>
      </c>
      <c r="E340" s="174" t="s">
        <v>733</v>
      </c>
      <c r="F340" s="175" t="s">
        <v>734</v>
      </c>
      <c r="G340" s="176" t="s">
        <v>203</v>
      </c>
      <c r="H340" s="177">
        <v>50</v>
      </c>
      <c r="I340" s="178"/>
      <c r="J340" s="179">
        <f>ROUND(I340*H340,2)</f>
        <v>0</v>
      </c>
      <c r="K340" s="180"/>
      <c r="L340" s="39"/>
      <c r="M340" s="181" t="s">
        <v>1</v>
      </c>
      <c r="N340" s="182" t="s">
        <v>38</v>
      </c>
      <c r="O340" s="77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185" t="s">
        <v>179</v>
      </c>
      <c r="AT340" s="185" t="s">
        <v>149</v>
      </c>
      <c r="AU340" s="185" t="s">
        <v>82</v>
      </c>
      <c r="AY340" s="19" t="s">
        <v>146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9" t="s">
        <v>80</v>
      </c>
      <c r="BK340" s="186">
        <f>ROUND(I340*H340,2)</f>
        <v>0</v>
      </c>
      <c r="BL340" s="19" t="s">
        <v>179</v>
      </c>
      <c r="BM340" s="185" t="s">
        <v>735</v>
      </c>
    </row>
    <row r="341" s="2" customFormat="1" ht="33" customHeight="1">
      <c r="A341" s="38"/>
      <c r="B341" s="172"/>
      <c r="C341" s="173" t="s">
        <v>736</v>
      </c>
      <c r="D341" s="198" t="s">
        <v>149</v>
      </c>
      <c r="E341" s="174" t="s">
        <v>737</v>
      </c>
      <c r="F341" s="175" t="s">
        <v>738</v>
      </c>
      <c r="G341" s="176" t="s">
        <v>203</v>
      </c>
      <c r="H341" s="177">
        <v>245</v>
      </c>
      <c r="I341" s="178"/>
      <c r="J341" s="179">
        <f>ROUND(I341*H341,2)</f>
        <v>0</v>
      </c>
      <c r="K341" s="180"/>
      <c r="L341" s="39"/>
      <c r="M341" s="181" t="s">
        <v>1</v>
      </c>
      <c r="N341" s="182" t="s">
        <v>38</v>
      </c>
      <c r="O341" s="77"/>
      <c r="P341" s="183">
        <f>O341*H341</f>
        <v>0</v>
      </c>
      <c r="Q341" s="183">
        <v>7.3860000000000001E-05</v>
      </c>
      <c r="R341" s="183">
        <f>Q341*H341</f>
        <v>0.018095699999999999</v>
      </c>
      <c r="S341" s="183">
        <v>0</v>
      </c>
      <c r="T341" s="18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5" t="s">
        <v>179</v>
      </c>
      <c r="AT341" s="185" t="s">
        <v>149</v>
      </c>
      <c r="AU341" s="185" t="s">
        <v>82</v>
      </c>
      <c r="AY341" s="19" t="s">
        <v>146</v>
      </c>
      <c r="BE341" s="186">
        <f>IF(N341="základní",J341,0)</f>
        <v>0</v>
      </c>
      <c r="BF341" s="186">
        <f>IF(N341="snížená",J341,0)</f>
        <v>0</v>
      </c>
      <c r="BG341" s="186">
        <f>IF(N341="zákl. přenesená",J341,0)</f>
        <v>0</v>
      </c>
      <c r="BH341" s="186">
        <f>IF(N341="sníž. přenesená",J341,0)</f>
        <v>0</v>
      </c>
      <c r="BI341" s="186">
        <f>IF(N341="nulová",J341,0)</f>
        <v>0</v>
      </c>
      <c r="BJ341" s="19" t="s">
        <v>80</v>
      </c>
      <c r="BK341" s="186">
        <f>ROUND(I341*H341,2)</f>
        <v>0</v>
      </c>
      <c r="BL341" s="19" t="s">
        <v>179</v>
      </c>
      <c r="BM341" s="185" t="s">
        <v>739</v>
      </c>
    </row>
    <row r="342" s="2" customFormat="1" ht="33" customHeight="1">
      <c r="A342" s="38"/>
      <c r="B342" s="172"/>
      <c r="C342" s="173" t="s">
        <v>740</v>
      </c>
      <c r="D342" s="198" t="s">
        <v>149</v>
      </c>
      <c r="E342" s="174" t="s">
        <v>741</v>
      </c>
      <c r="F342" s="175" t="s">
        <v>742</v>
      </c>
      <c r="G342" s="176" t="s">
        <v>203</v>
      </c>
      <c r="H342" s="177">
        <v>85</v>
      </c>
      <c r="I342" s="178"/>
      <c r="J342" s="179">
        <f>ROUND(I342*H342,2)</f>
        <v>0</v>
      </c>
      <c r="K342" s="180"/>
      <c r="L342" s="39"/>
      <c r="M342" s="181" t="s">
        <v>1</v>
      </c>
      <c r="N342" s="182" t="s">
        <v>38</v>
      </c>
      <c r="O342" s="77"/>
      <c r="P342" s="183">
        <f>O342*H342</f>
        <v>0</v>
      </c>
      <c r="Q342" s="183">
        <v>9.4640000000000002E-05</v>
      </c>
      <c r="R342" s="183">
        <f>Q342*H342</f>
        <v>0.0080444000000000002</v>
      </c>
      <c r="S342" s="183">
        <v>0</v>
      </c>
      <c r="T342" s="18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5" t="s">
        <v>179</v>
      </c>
      <c r="AT342" s="185" t="s">
        <v>149</v>
      </c>
      <c r="AU342" s="185" t="s">
        <v>82</v>
      </c>
      <c r="AY342" s="19" t="s">
        <v>146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19" t="s">
        <v>80</v>
      </c>
      <c r="BK342" s="186">
        <f>ROUND(I342*H342,2)</f>
        <v>0</v>
      </c>
      <c r="BL342" s="19" t="s">
        <v>179</v>
      </c>
      <c r="BM342" s="185" t="s">
        <v>743</v>
      </c>
    </row>
    <row r="343" s="2" customFormat="1" ht="24.15" customHeight="1">
      <c r="A343" s="38"/>
      <c r="B343" s="172"/>
      <c r="C343" s="173" t="s">
        <v>744</v>
      </c>
      <c r="D343" s="198" t="s">
        <v>149</v>
      </c>
      <c r="E343" s="174" t="s">
        <v>745</v>
      </c>
      <c r="F343" s="175" t="s">
        <v>746</v>
      </c>
      <c r="G343" s="176" t="s">
        <v>328</v>
      </c>
      <c r="H343" s="177">
        <v>0.252</v>
      </c>
      <c r="I343" s="178"/>
      <c r="J343" s="179">
        <f>ROUND(I343*H343,2)</f>
        <v>0</v>
      </c>
      <c r="K343" s="180"/>
      <c r="L343" s="39"/>
      <c r="M343" s="181" t="s">
        <v>1</v>
      </c>
      <c r="N343" s="182" t="s">
        <v>38</v>
      </c>
      <c r="O343" s="77"/>
      <c r="P343" s="183">
        <f>O343*H343</f>
        <v>0</v>
      </c>
      <c r="Q343" s="183">
        <v>0</v>
      </c>
      <c r="R343" s="183">
        <f>Q343*H343</f>
        <v>0</v>
      </c>
      <c r="S343" s="183">
        <v>0</v>
      </c>
      <c r="T343" s="18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85" t="s">
        <v>179</v>
      </c>
      <c r="AT343" s="185" t="s">
        <v>149</v>
      </c>
      <c r="AU343" s="185" t="s">
        <v>82</v>
      </c>
      <c r="AY343" s="19" t="s">
        <v>146</v>
      </c>
      <c r="BE343" s="186">
        <f>IF(N343="základní",J343,0)</f>
        <v>0</v>
      </c>
      <c r="BF343" s="186">
        <f>IF(N343="snížená",J343,0)</f>
        <v>0</v>
      </c>
      <c r="BG343" s="186">
        <f>IF(N343="zákl. přenesená",J343,0)</f>
        <v>0</v>
      </c>
      <c r="BH343" s="186">
        <f>IF(N343="sníž. přenesená",J343,0)</f>
        <v>0</v>
      </c>
      <c r="BI343" s="186">
        <f>IF(N343="nulová",J343,0)</f>
        <v>0</v>
      </c>
      <c r="BJ343" s="19" t="s">
        <v>80</v>
      </c>
      <c r="BK343" s="186">
        <f>ROUND(I343*H343,2)</f>
        <v>0</v>
      </c>
      <c r="BL343" s="19" t="s">
        <v>179</v>
      </c>
      <c r="BM343" s="185" t="s">
        <v>747</v>
      </c>
    </row>
    <row r="344" s="12" customFormat="1" ht="22.8" customHeight="1">
      <c r="A344" s="12"/>
      <c r="B344" s="159"/>
      <c r="C344" s="12"/>
      <c r="D344" s="160" t="s">
        <v>72</v>
      </c>
      <c r="E344" s="170" t="s">
        <v>748</v>
      </c>
      <c r="F344" s="170" t="s">
        <v>749</v>
      </c>
      <c r="G344" s="12"/>
      <c r="H344" s="12"/>
      <c r="I344" s="162"/>
      <c r="J344" s="171">
        <f>BK344</f>
        <v>0</v>
      </c>
      <c r="K344" s="12"/>
      <c r="L344" s="159"/>
      <c r="M344" s="164"/>
      <c r="N344" s="165"/>
      <c r="O344" s="165"/>
      <c r="P344" s="166">
        <f>SUM(P345:P362)</f>
        <v>0</v>
      </c>
      <c r="Q344" s="165"/>
      <c r="R344" s="166">
        <f>SUM(R345:R362)</f>
        <v>0.052191711999999994</v>
      </c>
      <c r="S344" s="165"/>
      <c r="T344" s="167">
        <f>SUM(T345:T362)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160" t="s">
        <v>82</v>
      </c>
      <c r="AT344" s="168" t="s">
        <v>72</v>
      </c>
      <c r="AU344" s="168" t="s">
        <v>80</v>
      </c>
      <c r="AY344" s="160" t="s">
        <v>146</v>
      </c>
      <c r="BK344" s="169">
        <f>SUM(BK345:BK362)</f>
        <v>0</v>
      </c>
    </row>
    <row r="345" s="2" customFormat="1" ht="33" customHeight="1">
      <c r="A345" s="38"/>
      <c r="B345" s="172"/>
      <c r="C345" s="173" t="s">
        <v>750</v>
      </c>
      <c r="D345" s="198" t="s">
        <v>149</v>
      </c>
      <c r="E345" s="174" t="s">
        <v>751</v>
      </c>
      <c r="F345" s="175" t="s">
        <v>752</v>
      </c>
      <c r="G345" s="176" t="s">
        <v>161</v>
      </c>
      <c r="H345" s="177">
        <v>6</v>
      </c>
      <c r="I345" s="178"/>
      <c r="J345" s="179">
        <f>ROUND(I345*H345,2)</f>
        <v>0</v>
      </c>
      <c r="K345" s="180"/>
      <c r="L345" s="39"/>
      <c r="M345" s="181" t="s">
        <v>1</v>
      </c>
      <c r="N345" s="182" t="s">
        <v>38</v>
      </c>
      <c r="O345" s="77"/>
      <c r="P345" s="183">
        <f>O345*H345</f>
        <v>0</v>
      </c>
      <c r="Q345" s="183">
        <v>0.00026931319999999999</v>
      </c>
      <c r="R345" s="183">
        <f>Q345*H345</f>
        <v>0.0016158791999999998</v>
      </c>
      <c r="S345" s="183">
        <v>0</v>
      </c>
      <c r="T345" s="18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85" t="s">
        <v>179</v>
      </c>
      <c r="AT345" s="185" t="s">
        <v>149</v>
      </c>
      <c r="AU345" s="185" t="s">
        <v>82</v>
      </c>
      <c r="AY345" s="19" t="s">
        <v>146</v>
      </c>
      <c r="BE345" s="186">
        <f>IF(N345="základní",J345,0)</f>
        <v>0</v>
      </c>
      <c r="BF345" s="186">
        <f>IF(N345="snížená",J345,0)</f>
        <v>0</v>
      </c>
      <c r="BG345" s="186">
        <f>IF(N345="zákl. přenesená",J345,0)</f>
        <v>0</v>
      </c>
      <c r="BH345" s="186">
        <f>IF(N345="sníž. přenesená",J345,0)</f>
        <v>0</v>
      </c>
      <c r="BI345" s="186">
        <f>IF(N345="nulová",J345,0)</f>
        <v>0</v>
      </c>
      <c r="BJ345" s="19" t="s">
        <v>80</v>
      </c>
      <c r="BK345" s="186">
        <f>ROUND(I345*H345,2)</f>
        <v>0</v>
      </c>
      <c r="BL345" s="19" t="s">
        <v>179</v>
      </c>
      <c r="BM345" s="185" t="s">
        <v>753</v>
      </c>
    </row>
    <row r="346" s="2" customFormat="1" ht="24.15" customHeight="1">
      <c r="A346" s="38"/>
      <c r="B346" s="172"/>
      <c r="C346" s="173" t="s">
        <v>754</v>
      </c>
      <c r="D346" s="198" t="s">
        <v>149</v>
      </c>
      <c r="E346" s="174" t="s">
        <v>755</v>
      </c>
      <c r="F346" s="175" t="s">
        <v>756</v>
      </c>
      <c r="G346" s="176" t="s">
        <v>161</v>
      </c>
      <c r="H346" s="177">
        <v>1</v>
      </c>
      <c r="I346" s="178"/>
      <c r="J346" s="179">
        <f>ROUND(I346*H346,2)</f>
        <v>0</v>
      </c>
      <c r="K346" s="180"/>
      <c r="L346" s="39"/>
      <c r="M346" s="181" t="s">
        <v>1</v>
      </c>
      <c r="N346" s="182" t="s">
        <v>38</v>
      </c>
      <c r="O346" s="77"/>
      <c r="P346" s="183">
        <f>O346*H346</f>
        <v>0</v>
      </c>
      <c r="Q346" s="183">
        <v>0.00027713999999999999</v>
      </c>
      <c r="R346" s="183">
        <f>Q346*H346</f>
        <v>0.00027713999999999999</v>
      </c>
      <c r="S346" s="183">
        <v>0</v>
      </c>
      <c r="T346" s="18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5" t="s">
        <v>179</v>
      </c>
      <c r="AT346" s="185" t="s">
        <v>149</v>
      </c>
      <c r="AU346" s="185" t="s">
        <v>82</v>
      </c>
      <c r="AY346" s="19" t="s">
        <v>146</v>
      </c>
      <c r="BE346" s="186">
        <f>IF(N346="základní",J346,0)</f>
        <v>0</v>
      </c>
      <c r="BF346" s="186">
        <f>IF(N346="snížená",J346,0)</f>
        <v>0</v>
      </c>
      <c r="BG346" s="186">
        <f>IF(N346="zákl. přenesená",J346,0)</f>
        <v>0</v>
      </c>
      <c r="BH346" s="186">
        <f>IF(N346="sníž. přenesená",J346,0)</f>
        <v>0</v>
      </c>
      <c r="BI346" s="186">
        <f>IF(N346="nulová",J346,0)</f>
        <v>0</v>
      </c>
      <c r="BJ346" s="19" t="s">
        <v>80</v>
      </c>
      <c r="BK346" s="186">
        <f>ROUND(I346*H346,2)</f>
        <v>0</v>
      </c>
      <c r="BL346" s="19" t="s">
        <v>179</v>
      </c>
      <c r="BM346" s="185" t="s">
        <v>757</v>
      </c>
    </row>
    <row r="347" s="2" customFormat="1" ht="24.15" customHeight="1">
      <c r="A347" s="38"/>
      <c r="B347" s="172"/>
      <c r="C347" s="173" t="s">
        <v>701</v>
      </c>
      <c r="D347" s="198" t="s">
        <v>149</v>
      </c>
      <c r="E347" s="174" t="s">
        <v>758</v>
      </c>
      <c r="F347" s="175" t="s">
        <v>759</v>
      </c>
      <c r="G347" s="176" t="s">
        <v>161</v>
      </c>
      <c r="H347" s="177">
        <v>1</v>
      </c>
      <c r="I347" s="178"/>
      <c r="J347" s="179">
        <f>ROUND(I347*H347,2)</f>
        <v>0</v>
      </c>
      <c r="K347" s="180"/>
      <c r="L347" s="39"/>
      <c r="M347" s="181" t="s">
        <v>1</v>
      </c>
      <c r="N347" s="182" t="s">
        <v>38</v>
      </c>
      <c r="O347" s="77"/>
      <c r="P347" s="183">
        <f>O347*H347</f>
        <v>0</v>
      </c>
      <c r="Q347" s="183">
        <v>0.00013999999999999999</v>
      </c>
      <c r="R347" s="183">
        <f>Q347*H347</f>
        <v>0.00013999999999999999</v>
      </c>
      <c r="S347" s="183">
        <v>0</v>
      </c>
      <c r="T347" s="18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185" t="s">
        <v>179</v>
      </c>
      <c r="AT347" s="185" t="s">
        <v>149</v>
      </c>
      <c r="AU347" s="185" t="s">
        <v>82</v>
      </c>
      <c r="AY347" s="19" t="s">
        <v>146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9" t="s">
        <v>80</v>
      </c>
      <c r="BK347" s="186">
        <f>ROUND(I347*H347,2)</f>
        <v>0</v>
      </c>
      <c r="BL347" s="19" t="s">
        <v>179</v>
      </c>
      <c r="BM347" s="185" t="s">
        <v>760</v>
      </c>
    </row>
    <row r="348" s="2" customFormat="1" ht="24.15" customHeight="1">
      <c r="A348" s="38"/>
      <c r="B348" s="172"/>
      <c r="C348" s="173" t="s">
        <v>761</v>
      </c>
      <c r="D348" s="198" t="s">
        <v>149</v>
      </c>
      <c r="E348" s="174" t="s">
        <v>762</v>
      </c>
      <c r="F348" s="175" t="s">
        <v>763</v>
      </c>
      <c r="G348" s="176" t="s">
        <v>161</v>
      </c>
      <c r="H348" s="177">
        <v>22</v>
      </c>
      <c r="I348" s="178"/>
      <c r="J348" s="179">
        <f>ROUND(I348*H348,2)</f>
        <v>0</v>
      </c>
      <c r="K348" s="180"/>
      <c r="L348" s="39"/>
      <c r="M348" s="181" t="s">
        <v>1</v>
      </c>
      <c r="N348" s="182" t="s">
        <v>38</v>
      </c>
      <c r="O348" s="77"/>
      <c r="P348" s="183">
        <f>O348*H348</f>
        <v>0</v>
      </c>
      <c r="Q348" s="183">
        <v>0.00013999999999999999</v>
      </c>
      <c r="R348" s="183">
        <f>Q348*H348</f>
        <v>0.0030799999999999998</v>
      </c>
      <c r="S348" s="183">
        <v>0</v>
      </c>
      <c r="T348" s="18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185" t="s">
        <v>179</v>
      </c>
      <c r="AT348" s="185" t="s">
        <v>149</v>
      </c>
      <c r="AU348" s="185" t="s">
        <v>82</v>
      </c>
      <c r="AY348" s="19" t="s">
        <v>146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9" t="s">
        <v>80</v>
      </c>
      <c r="BK348" s="186">
        <f>ROUND(I348*H348,2)</f>
        <v>0</v>
      </c>
      <c r="BL348" s="19" t="s">
        <v>179</v>
      </c>
      <c r="BM348" s="185" t="s">
        <v>764</v>
      </c>
    </row>
    <row r="349" s="2" customFormat="1" ht="24.15" customHeight="1">
      <c r="A349" s="38"/>
      <c r="B349" s="172"/>
      <c r="C349" s="173" t="s">
        <v>707</v>
      </c>
      <c r="D349" s="198" t="s">
        <v>149</v>
      </c>
      <c r="E349" s="174" t="s">
        <v>765</v>
      </c>
      <c r="F349" s="175" t="s">
        <v>766</v>
      </c>
      <c r="G349" s="176" t="s">
        <v>161</v>
      </c>
      <c r="H349" s="177">
        <v>22</v>
      </c>
      <c r="I349" s="178"/>
      <c r="J349" s="179">
        <f>ROUND(I349*H349,2)</f>
        <v>0</v>
      </c>
      <c r="K349" s="180"/>
      <c r="L349" s="39"/>
      <c r="M349" s="181" t="s">
        <v>1</v>
      </c>
      <c r="N349" s="182" t="s">
        <v>38</v>
      </c>
      <c r="O349" s="77"/>
      <c r="P349" s="183">
        <f>O349*H349</f>
        <v>0</v>
      </c>
      <c r="Q349" s="183">
        <v>0.00070250740000000003</v>
      </c>
      <c r="R349" s="183">
        <f>Q349*H349</f>
        <v>0.0154551628</v>
      </c>
      <c r="S349" s="183">
        <v>0</v>
      </c>
      <c r="T349" s="18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185" t="s">
        <v>179</v>
      </c>
      <c r="AT349" s="185" t="s">
        <v>149</v>
      </c>
      <c r="AU349" s="185" t="s">
        <v>82</v>
      </c>
      <c r="AY349" s="19" t="s">
        <v>146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9" t="s">
        <v>80</v>
      </c>
      <c r="BK349" s="186">
        <f>ROUND(I349*H349,2)</f>
        <v>0</v>
      </c>
      <c r="BL349" s="19" t="s">
        <v>179</v>
      </c>
      <c r="BM349" s="185" t="s">
        <v>767</v>
      </c>
    </row>
    <row r="350" s="2" customFormat="1" ht="24.15" customHeight="1">
      <c r="A350" s="38"/>
      <c r="B350" s="172"/>
      <c r="C350" s="173" t="s">
        <v>768</v>
      </c>
      <c r="D350" s="198" t="s">
        <v>149</v>
      </c>
      <c r="E350" s="174" t="s">
        <v>769</v>
      </c>
      <c r="F350" s="175" t="s">
        <v>770</v>
      </c>
      <c r="G350" s="176" t="s">
        <v>161</v>
      </c>
      <c r="H350" s="177">
        <v>1</v>
      </c>
      <c r="I350" s="178"/>
      <c r="J350" s="179">
        <f>ROUND(I350*H350,2)</f>
        <v>0</v>
      </c>
      <c r="K350" s="180"/>
      <c r="L350" s="39"/>
      <c r="M350" s="181" t="s">
        <v>1</v>
      </c>
      <c r="N350" s="182" t="s">
        <v>38</v>
      </c>
      <c r="O350" s="77"/>
      <c r="P350" s="183">
        <f>O350*H350</f>
        <v>0</v>
      </c>
      <c r="Q350" s="183">
        <v>0.00023714</v>
      </c>
      <c r="R350" s="183">
        <f>Q350*H350</f>
        <v>0.00023714</v>
      </c>
      <c r="S350" s="183">
        <v>0</v>
      </c>
      <c r="T350" s="18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185" t="s">
        <v>179</v>
      </c>
      <c r="AT350" s="185" t="s">
        <v>149</v>
      </c>
      <c r="AU350" s="185" t="s">
        <v>82</v>
      </c>
      <c r="AY350" s="19" t="s">
        <v>146</v>
      </c>
      <c r="BE350" s="186">
        <f>IF(N350="základní",J350,0)</f>
        <v>0</v>
      </c>
      <c r="BF350" s="186">
        <f>IF(N350="snížená",J350,0)</f>
        <v>0</v>
      </c>
      <c r="BG350" s="186">
        <f>IF(N350="zákl. přenesená",J350,0)</f>
        <v>0</v>
      </c>
      <c r="BH350" s="186">
        <f>IF(N350="sníž. přenesená",J350,0)</f>
        <v>0</v>
      </c>
      <c r="BI350" s="186">
        <f>IF(N350="nulová",J350,0)</f>
        <v>0</v>
      </c>
      <c r="BJ350" s="19" t="s">
        <v>80</v>
      </c>
      <c r="BK350" s="186">
        <f>ROUND(I350*H350,2)</f>
        <v>0</v>
      </c>
      <c r="BL350" s="19" t="s">
        <v>179</v>
      </c>
      <c r="BM350" s="185" t="s">
        <v>771</v>
      </c>
    </row>
    <row r="351" s="2" customFormat="1" ht="21.75" customHeight="1">
      <c r="A351" s="38"/>
      <c r="B351" s="172"/>
      <c r="C351" s="173" t="s">
        <v>711</v>
      </c>
      <c r="D351" s="198" t="s">
        <v>149</v>
      </c>
      <c r="E351" s="174" t="s">
        <v>772</v>
      </c>
      <c r="F351" s="175" t="s">
        <v>773</v>
      </c>
      <c r="G351" s="176" t="s">
        <v>161</v>
      </c>
      <c r="H351" s="177">
        <v>2</v>
      </c>
      <c r="I351" s="178"/>
      <c r="J351" s="179">
        <f>ROUND(I351*H351,2)</f>
        <v>0</v>
      </c>
      <c r="K351" s="180"/>
      <c r="L351" s="39"/>
      <c r="M351" s="181" t="s">
        <v>1</v>
      </c>
      <c r="N351" s="182" t="s">
        <v>38</v>
      </c>
      <c r="O351" s="77"/>
      <c r="P351" s="183">
        <f>O351*H351</f>
        <v>0</v>
      </c>
      <c r="Q351" s="183">
        <v>0.00052957000000000004</v>
      </c>
      <c r="R351" s="183">
        <f>Q351*H351</f>
        <v>0.0010591400000000001</v>
      </c>
      <c r="S351" s="183">
        <v>0</v>
      </c>
      <c r="T351" s="18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85" t="s">
        <v>179</v>
      </c>
      <c r="AT351" s="185" t="s">
        <v>149</v>
      </c>
      <c r="AU351" s="185" t="s">
        <v>82</v>
      </c>
      <c r="AY351" s="19" t="s">
        <v>146</v>
      </c>
      <c r="BE351" s="186">
        <f>IF(N351="základní",J351,0)</f>
        <v>0</v>
      </c>
      <c r="BF351" s="186">
        <f>IF(N351="snížená",J351,0)</f>
        <v>0</v>
      </c>
      <c r="BG351" s="186">
        <f>IF(N351="zákl. přenesená",J351,0)</f>
        <v>0</v>
      </c>
      <c r="BH351" s="186">
        <f>IF(N351="sníž. přenesená",J351,0)</f>
        <v>0</v>
      </c>
      <c r="BI351" s="186">
        <f>IF(N351="nulová",J351,0)</f>
        <v>0</v>
      </c>
      <c r="BJ351" s="19" t="s">
        <v>80</v>
      </c>
      <c r="BK351" s="186">
        <f>ROUND(I351*H351,2)</f>
        <v>0</v>
      </c>
      <c r="BL351" s="19" t="s">
        <v>179</v>
      </c>
      <c r="BM351" s="185" t="s">
        <v>774</v>
      </c>
    </row>
    <row r="352" s="2" customFormat="1" ht="24.15" customHeight="1">
      <c r="A352" s="38"/>
      <c r="B352" s="172"/>
      <c r="C352" s="173" t="s">
        <v>775</v>
      </c>
      <c r="D352" s="198" t="s">
        <v>149</v>
      </c>
      <c r="E352" s="174" t="s">
        <v>776</v>
      </c>
      <c r="F352" s="175" t="s">
        <v>777</v>
      </c>
      <c r="G352" s="176" t="s">
        <v>161</v>
      </c>
      <c r="H352" s="177">
        <v>4</v>
      </c>
      <c r="I352" s="178"/>
      <c r="J352" s="179">
        <f>ROUND(I352*H352,2)</f>
        <v>0</v>
      </c>
      <c r="K352" s="180"/>
      <c r="L352" s="39"/>
      <c r="M352" s="181" t="s">
        <v>1</v>
      </c>
      <c r="N352" s="182" t="s">
        <v>38</v>
      </c>
      <c r="O352" s="77"/>
      <c r="P352" s="183">
        <f>O352*H352</f>
        <v>0</v>
      </c>
      <c r="Q352" s="183">
        <v>0.00021956999999999999</v>
      </c>
      <c r="R352" s="183">
        <f>Q352*H352</f>
        <v>0.00087827999999999995</v>
      </c>
      <c r="S352" s="183">
        <v>0</v>
      </c>
      <c r="T352" s="18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185" t="s">
        <v>179</v>
      </c>
      <c r="AT352" s="185" t="s">
        <v>149</v>
      </c>
      <c r="AU352" s="185" t="s">
        <v>82</v>
      </c>
      <c r="AY352" s="19" t="s">
        <v>146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19" t="s">
        <v>80</v>
      </c>
      <c r="BK352" s="186">
        <f>ROUND(I352*H352,2)</f>
        <v>0</v>
      </c>
      <c r="BL352" s="19" t="s">
        <v>179</v>
      </c>
      <c r="BM352" s="185" t="s">
        <v>778</v>
      </c>
    </row>
    <row r="353" s="2" customFormat="1" ht="24.15" customHeight="1">
      <c r="A353" s="38"/>
      <c r="B353" s="172"/>
      <c r="C353" s="173" t="s">
        <v>715</v>
      </c>
      <c r="D353" s="198" t="s">
        <v>149</v>
      </c>
      <c r="E353" s="174" t="s">
        <v>779</v>
      </c>
      <c r="F353" s="175" t="s">
        <v>780</v>
      </c>
      <c r="G353" s="176" t="s">
        <v>161</v>
      </c>
      <c r="H353" s="177">
        <v>1</v>
      </c>
      <c r="I353" s="178"/>
      <c r="J353" s="179">
        <f>ROUND(I353*H353,2)</f>
        <v>0</v>
      </c>
      <c r="K353" s="180"/>
      <c r="L353" s="39"/>
      <c r="M353" s="181" t="s">
        <v>1</v>
      </c>
      <c r="N353" s="182" t="s">
        <v>38</v>
      </c>
      <c r="O353" s="77"/>
      <c r="P353" s="183">
        <f>O353*H353</f>
        <v>0</v>
      </c>
      <c r="Q353" s="183">
        <v>0.00056957000000000004</v>
      </c>
      <c r="R353" s="183">
        <f>Q353*H353</f>
        <v>0.00056957000000000004</v>
      </c>
      <c r="S353" s="183">
        <v>0</v>
      </c>
      <c r="T353" s="18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5" t="s">
        <v>179</v>
      </c>
      <c r="AT353" s="185" t="s">
        <v>149</v>
      </c>
      <c r="AU353" s="185" t="s">
        <v>82</v>
      </c>
      <c r="AY353" s="19" t="s">
        <v>146</v>
      </c>
      <c r="BE353" s="186">
        <f>IF(N353="základní",J353,0)</f>
        <v>0</v>
      </c>
      <c r="BF353" s="186">
        <f>IF(N353="snížená",J353,0)</f>
        <v>0</v>
      </c>
      <c r="BG353" s="186">
        <f>IF(N353="zákl. přenesená",J353,0)</f>
        <v>0</v>
      </c>
      <c r="BH353" s="186">
        <f>IF(N353="sníž. přenesená",J353,0)</f>
        <v>0</v>
      </c>
      <c r="BI353" s="186">
        <f>IF(N353="nulová",J353,0)</f>
        <v>0</v>
      </c>
      <c r="BJ353" s="19" t="s">
        <v>80</v>
      </c>
      <c r="BK353" s="186">
        <f>ROUND(I353*H353,2)</f>
        <v>0</v>
      </c>
      <c r="BL353" s="19" t="s">
        <v>179</v>
      </c>
      <c r="BM353" s="185" t="s">
        <v>781</v>
      </c>
    </row>
    <row r="354" s="2" customFormat="1" ht="21.75" customHeight="1">
      <c r="A354" s="38"/>
      <c r="B354" s="172"/>
      <c r="C354" s="173" t="s">
        <v>782</v>
      </c>
      <c r="D354" s="198" t="s">
        <v>149</v>
      </c>
      <c r="E354" s="174" t="s">
        <v>783</v>
      </c>
      <c r="F354" s="175" t="s">
        <v>784</v>
      </c>
      <c r="G354" s="176" t="s">
        <v>161</v>
      </c>
      <c r="H354" s="177">
        <v>8</v>
      </c>
      <c r="I354" s="178"/>
      <c r="J354" s="179">
        <f>ROUND(I354*H354,2)</f>
        <v>0</v>
      </c>
      <c r="K354" s="180"/>
      <c r="L354" s="39"/>
      <c r="M354" s="181" t="s">
        <v>1</v>
      </c>
      <c r="N354" s="182" t="s">
        <v>38</v>
      </c>
      <c r="O354" s="77"/>
      <c r="P354" s="183">
        <f>O354*H354</f>
        <v>0</v>
      </c>
      <c r="Q354" s="183">
        <v>0.00049956999999999996</v>
      </c>
      <c r="R354" s="183">
        <f>Q354*H354</f>
        <v>0.0039965599999999997</v>
      </c>
      <c r="S354" s="183">
        <v>0</v>
      </c>
      <c r="T354" s="18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185" t="s">
        <v>179</v>
      </c>
      <c r="AT354" s="185" t="s">
        <v>149</v>
      </c>
      <c r="AU354" s="185" t="s">
        <v>82</v>
      </c>
      <c r="AY354" s="19" t="s">
        <v>146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9" t="s">
        <v>80</v>
      </c>
      <c r="BK354" s="186">
        <f>ROUND(I354*H354,2)</f>
        <v>0</v>
      </c>
      <c r="BL354" s="19" t="s">
        <v>179</v>
      </c>
      <c r="BM354" s="185" t="s">
        <v>785</v>
      </c>
    </row>
    <row r="355" s="2" customFormat="1" ht="24.15" customHeight="1">
      <c r="A355" s="38"/>
      <c r="B355" s="172"/>
      <c r="C355" s="173" t="s">
        <v>719</v>
      </c>
      <c r="D355" s="198" t="s">
        <v>149</v>
      </c>
      <c r="E355" s="174" t="s">
        <v>786</v>
      </c>
      <c r="F355" s="175" t="s">
        <v>787</v>
      </c>
      <c r="G355" s="176" t="s">
        <v>161</v>
      </c>
      <c r="H355" s="177">
        <v>8</v>
      </c>
      <c r="I355" s="178"/>
      <c r="J355" s="179">
        <f>ROUND(I355*H355,2)</f>
        <v>0</v>
      </c>
      <c r="K355" s="180"/>
      <c r="L355" s="39"/>
      <c r="M355" s="181" t="s">
        <v>1</v>
      </c>
      <c r="N355" s="182" t="s">
        <v>38</v>
      </c>
      <c r="O355" s="77"/>
      <c r="P355" s="183">
        <f>O355*H355</f>
        <v>0</v>
      </c>
      <c r="Q355" s="183">
        <v>0.00069957000000000005</v>
      </c>
      <c r="R355" s="183">
        <f>Q355*H355</f>
        <v>0.0055965600000000004</v>
      </c>
      <c r="S355" s="183">
        <v>0</v>
      </c>
      <c r="T355" s="18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85" t="s">
        <v>179</v>
      </c>
      <c r="AT355" s="185" t="s">
        <v>149</v>
      </c>
      <c r="AU355" s="185" t="s">
        <v>82</v>
      </c>
      <c r="AY355" s="19" t="s">
        <v>146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9" t="s">
        <v>80</v>
      </c>
      <c r="BK355" s="186">
        <f>ROUND(I355*H355,2)</f>
        <v>0</v>
      </c>
      <c r="BL355" s="19" t="s">
        <v>179</v>
      </c>
      <c r="BM355" s="185" t="s">
        <v>788</v>
      </c>
    </row>
    <row r="356" s="2" customFormat="1" ht="24.15" customHeight="1">
      <c r="A356" s="38"/>
      <c r="B356" s="172"/>
      <c r="C356" s="173" t="s">
        <v>789</v>
      </c>
      <c r="D356" s="198" t="s">
        <v>149</v>
      </c>
      <c r="E356" s="174" t="s">
        <v>790</v>
      </c>
      <c r="F356" s="175" t="s">
        <v>791</v>
      </c>
      <c r="G356" s="176" t="s">
        <v>161</v>
      </c>
      <c r="H356" s="177">
        <v>2</v>
      </c>
      <c r="I356" s="178"/>
      <c r="J356" s="179">
        <f>ROUND(I356*H356,2)</f>
        <v>0</v>
      </c>
      <c r="K356" s="180"/>
      <c r="L356" s="39"/>
      <c r="M356" s="181" t="s">
        <v>1</v>
      </c>
      <c r="N356" s="182" t="s">
        <v>38</v>
      </c>
      <c r="O356" s="77"/>
      <c r="P356" s="183">
        <f>O356*H356</f>
        <v>0</v>
      </c>
      <c r="Q356" s="183">
        <v>0.00052756999999999999</v>
      </c>
      <c r="R356" s="183">
        <f>Q356*H356</f>
        <v>0.00105514</v>
      </c>
      <c r="S356" s="183">
        <v>0</v>
      </c>
      <c r="T356" s="18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85" t="s">
        <v>179</v>
      </c>
      <c r="AT356" s="185" t="s">
        <v>149</v>
      </c>
      <c r="AU356" s="185" t="s">
        <v>82</v>
      </c>
      <c r="AY356" s="19" t="s">
        <v>146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19" t="s">
        <v>80</v>
      </c>
      <c r="BK356" s="186">
        <f>ROUND(I356*H356,2)</f>
        <v>0</v>
      </c>
      <c r="BL356" s="19" t="s">
        <v>179</v>
      </c>
      <c r="BM356" s="185" t="s">
        <v>792</v>
      </c>
    </row>
    <row r="357" s="2" customFormat="1" ht="16.5" customHeight="1">
      <c r="A357" s="38"/>
      <c r="B357" s="172"/>
      <c r="C357" s="173" t="s">
        <v>723</v>
      </c>
      <c r="D357" s="198" t="s">
        <v>149</v>
      </c>
      <c r="E357" s="174" t="s">
        <v>793</v>
      </c>
      <c r="F357" s="175" t="s">
        <v>794</v>
      </c>
      <c r="G357" s="176" t="s">
        <v>161</v>
      </c>
      <c r="H357" s="177">
        <v>2</v>
      </c>
      <c r="I357" s="178"/>
      <c r="J357" s="179">
        <f>ROUND(I357*H357,2)</f>
        <v>0</v>
      </c>
      <c r="K357" s="180"/>
      <c r="L357" s="39"/>
      <c r="M357" s="181" t="s">
        <v>1</v>
      </c>
      <c r="N357" s="182" t="s">
        <v>38</v>
      </c>
      <c r="O357" s="77"/>
      <c r="P357" s="183">
        <f>O357*H357</f>
        <v>0</v>
      </c>
      <c r="Q357" s="183">
        <v>0.0031199999999999999</v>
      </c>
      <c r="R357" s="183">
        <f>Q357*H357</f>
        <v>0.0062399999999999999</v>
      </c>
      <c r="S357" s="183">
        <v>0</v>
      </c>
      <c r="T357" s="18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5" t="s">
        <v>179</v>
      </c>
      <c r="AT357" s="185" t="s">
        <v>149</v>
      </c>
      <c r="AU357" s="185" t="s">
        <v>82</v>
      </c>
      <c r="AY357" s="19" t="s">
        <v>146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9" t="s">
        <v>80</v>
      </c>
      <c r="BK357" s="186">
        <f>ROUND(I357*H357,2)</f>
        <v>0</v>
      </c>
      <c r="BL357" s="19" t="s">
        <v>179</v>
      </c>
      <c r="BM357" s="185" t="s">
        <v>795</v>
      </c>
    </row>
    <row r="358" s="2" customFormat="1" ht="16.5" customHeight="1">
      <c r="A358" s="38"/>
      <c r="B358" s="172"/>
      <c r="C358" s="173" t="s">
        <v>796</v>
      </c>
      <c r="D358" s="198" t="s">
        <v>149</v>
      </c>
      <c r="E358" s="174" t="s">
        <v>797</v>
      </c>
      <c r="F358" s="175" t="s">
        <v>798</v>
      </c>
      <c r="G358" s="176" t="s">
        <v>161</v>
      </c>
      <c r="H358" s="177">
        <v>1</v>
      </c>
      <c r="I358" s="178"/>
      <c r="J358" s="179">
        <f>ROUND(I358*H358,2)</f>
        <v>0</v>
      </c>
      <c r="K358" s="180"/>
      <c r="L358" s="39"/>
      <c r="M358" s="181" t="s">
        <v>1</v>
      </c>
      <c r="N358" s="182" t="s">
        <v>38</v>
      </c>
      <c r="O358" s="77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185" t="s">
        <v>179</v>
      </c>
      <c r="AT358" s="185" t="s">
        <v>149</v>
      </c>
      <c r="AU358" s="185" t="s">
        <v>82</v>
      </c>
      <c r="AY358" s="19" t="s">
        <v>146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9" t="s">
        <v>80</v>
      </c>
      <c r="BK358" s="186">
        <f>ROUND(I358*H358,2)</f>
        <v>0</v>
      </c>
      <c r="BL358" s="19" t="s">
        <v>179</v>
      </c>
      <c r="BM358" s="185" t="s">
        <v>799</v>
      </c>
    </row>
    <row r="359" s="2" customFormat="1" ht="24.15" customHeight="1">
      <c r="A359" s="38"/>
      <c r="B359" s="172"/>
      <c r="C359" s="173" t="s">
        <v>800</v>
      </c>
      <c r="D359" s="198" t="s">
        <v>149</v>
      </c>
      <c r="E359" s="174" t="s">
        <v>801</v>
      </c>
      <c r="F359" s="175" t="s">
        <v>802</v>
      </c>
      <c r="G359" s="176" t="s">
        <v>161</v>
      </c>
      <c r="H359" s="177">
        <v>2</v>
      </c>
      <c r="I359" s="178"/>
      <c r="J359" s="179">
        <f>ROUND(I359*H359,2)</f>
        <v>0</v>
      </c>
      <c r="K359" s="180"/>
      <c r="L359" s="39"/>
      <c r="M359" s="181" t="s">
        <v>1</v>
      </c>
      <c r="N359" s="182" t="s">
        <v>38</v>
      </c>
      <c r="O359" s="77"/>
      <c r="P359" s="183">
        <f>O359*H359</f>
        <v>0</v>
      </c>
      <c r="Q359" s="183">
        <v>0.0014675700000000001</v>
      </c>
      <c r="R359" s="183">
        <f>Q359*H359</f>
        <v>0.0029351400000000001</v>
      </c>
      <c r="S359" s="183">
        <v>0</v>
      </c>
      <c r="T359" s="18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85" t="s">
        <v>179</v>
      </c>
      <c r="AT359" s="185" t="s">
        <v>149</v>
      </c>
      <c r="AU359" s="185" t="s">
        <v>82</v>
      </c>
      <c r="AY359" s="19" t="s">
        <v>146</v>
      </c>
      <c r="BE359" s="186">
        <f>IF(N359="základní",J359,0)</f>
        <v>0</v>
      </c>
      <c r="BF359" s="186">
        <f>IF(N359="snížená",J359,0)</f>
        <v>0</v>
      </c>
      <c r="BG359" s="186">
        <f>IF(N359="zákl. přenesená",J359,0)</f>
        <v>0</v>
      </c>
      <c r="BH359" s="186">
        <f>IF(N359="sníž. přenesená",J359,0)</f>
        <v>0</v>
      </c>
      <c r="BI359" s="186">
        <f>IF(N359="nulová",J359,0)</f>
        <v>0</v>
      </c>
      <c r="BJ359" s="19" t="s">
        <v>80</v>
      </c>
      <c r="BK359" s="186">
        <f>ROUND(I359*H359,2)</f>
        <v>0</v>
      </c>
      <c r="BL359" s="19" t="s">
        <v>179</v>
      </c>
      <c r="BM359" s="185" t="s">
        <v>803</v>
      </c>
    </row>
    <row r="360" s="2" customFormat="1" ht="24.15" customHeight="1">
      <c r="A360" s="38"/>
      <c r="B360" s="172"/>
      <c r="C360" s="173" t="s">
        <v>804</v>
      </c>
      <c r="D360" s="198" t="s">
        <v>149</v>
      </c>
      <c r="E360" s="174" t="s">
        <v>805</v>
      </c>
      <c r="F360" s="175" t="s">
        <v>806</v>
      </c>
      <c r="G360" s="176" t="s">
        <v>161</v>
      </c>
      <c r="H360" s="177">
        <v>2</v>
      </c>
      <c r="I360" s="178"/>
      <c r="J360" s="179">
        <f>ROUND(I360*H360,2)</f>
        <v>0</v>
      </c>
      <c r="K360" s="180"/>
      <c r="L360" s="39"/>
      <c r="M360" s="181" t="s">
        <v>1</v>
      </c>
      <c r="N360" s="182" t="s">
        <v>38</v>
      </c>
      <c r="O360" s="77"/>
      <c r="P360" s="183">
        <f>O360*H360</f>
        <v>0</v>
      </c>
      <c r="Q360" s="183">
        <v>0.00074799999999999997</v>
      </c>
      <c r="R360" s="183">
        <f>Q360*H360</f>
        <v>0.0014959999999999999</v>
      </c>
      <c r="S360" s="183">
        <v>0</v>
      </c>
      <c r="T360" s="18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185" t="s">
        <v>179</v>
      </c>
      <c r="AT360" s="185" t="s">
        <v>149</v>
      </c>
      <c r="AU360" s="185" t="s">
        <v>82</v>
      </c>
      <c r="AY360" s="19" t="s">
        <v>146</v>
      </c>
      <c r="BE360" s="186">
        <f>IF(N360="základní",J360,0)</f>
        <v>0</v>
      </c>
      <c r="BF360" s="186">
        <f>IF(N360="snížená",J360,0)</f>
        <v>0</v>
      </c>
      <c r="BG360" s="186">
        <f>IF(N360="zákl. přenesená",J360,0)</f>
        <v>0</v>
      </c>
      <c r="BH360" s="186">
        <f>IF(N360="sníž. přenesená",J360,0)</f>
        <v>0</v>
      </c>
      <c r="BI360" s="186">
        <f>IF(N360="nulová",J360,0)</f>
        <v>0</v>
      </c>
      <c r="BJ360" s="19" t="s">
        <v>80</v>
      </c>
      <c r="BK360" s="186">
        <f>ROUND(I360*H360,2)</f>
        <v>0</v>
      </c>
      <c r="BL360" s="19" t="s">
        <v>179</v>
      </c>
      <c r="BM360" s="185" t="s">
        <v>807</v>
      </c>
    </row>
    <row r="361" s="2" customFormat="1" ht="16.5" customHeight="1">
      <c r="A361" s="38"/>
      <c r="B361" s="172"/>
      <c r="C361" s="173" t="s">
        <v>739</v>
      </c>
      <c r="D361" s="198" t="s">
        <v>149</v>
      </c>
      <c r="E361" s="174" t="s">
        <v>808</v>
      </c>
      <c r="F361" s="175" t="s">
        <v>809</v>
      </c>
      <c r="G361" s="176" t="s">
        <v>161</v>
      </c>
      <c r="H361" s="177">
        <v>1</v>
      </c>
      <c r="I361" s="178"/>
      <c r="J361" s="179">
        <f>ROUND(I361*H361,2)</f>
        <v>0</v>
      </c>
      <c r="K361" s="180"/>
      <c r="L361" s="39"/>
      <c r="M361" s="181" t="s">
        <v>1</v>
      </c>
      <c r="N361" s="182" t="s">
        <v>38</v>
      </c>
      <c r="O361" s="77"/>
      <c r="P361" s="183">
        <f>O361*H361</f>
        <v>0</v>
      </c>
      <c r="Q361" s="183">
        <v>0.0075599999999999999</v>
      </c>
      <c r="R361" s="183">
        <f>Q361*H361</f>
        <v>0.0075599999999999999</v>
      </c>
      <c r="S361" s="183">
        <v>0</v>
      </c>
      <c r="T361" s="18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5" t="s">
        <v>179</v>
      </c>
      <c r="AT361" s="185" t="s">
        <v>149</v>
      </c>
      <c r="AU361" s="185" t="s">
        <v>82</v>
      </c>
      <c r="AY361" s="19" t="s">
        <v>146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9" t="s">
        <v>80</v>
      </c>
      <c r="BK361" s="186">
        <f>ROUND(I361*H361,2)</f>
        <v>0</v>
      </c>
      <c r="BL361" s="19" t="s">
        <v>179</v>
      </c>
      <c r="BM361" s="185" t="s">
        <v>810</v>
      </c>
    </row>
    <row r="362" s="2" customFormat="1" ht="24.15" customHeight="1">
      <c r="A362" s="38"/>
      <c r="B362" s="172"/>
      <c r="C362" s="173" t="s">
        <v>811</v>
      </c>
      <c r="D362" s="198" t="s">
        <v>149</v>
      </c>
      <c r="E362" s="174" t="s">
        <v>812</v>
      </c>
      <c r="F362" s="175" t="s">
        <v>813</v>
      </c>
      <c r="G362" s="176" t="s">
        <v>328</v>
      </c>
      <c r="H362" s="177">
        <v>0.051999999999999998</v>
      </c>
      <c r="I362" s="178"/>
      <c r="J362" s="179">
        <f>ROUND(I362*H362,2)</f>
        <v>0</v>
      </c>
      <c r="K362" s="180"/>
      <c r="L362" s="39"/>
      <c r="M362" s="181" t="s">
        <v>1</v>
      </c>
      <c r="N362" s="182" t="s">
        <v>38</v>
      </c>
      <c r="O362" s="77"/>
      <c r="P362" s="183">
        <f>O362*H362</f>
        <v>0</v>
      </c>
      <c r="Q362" s="183">
        <v>0</v>
      </c>
      <c r="R362" s="183">
        <f>Q362*H362</f>
        <v>0</v>
      </c>
      <c r="S362" s="183">
        <v>0</v>
      </c>
      <c r="T362" s="18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85" t="s">
        <v>179</v>
      </c>
      <c r="AT362" s="185" t="s">
        <v>149</v>
      </c>
      <c r="AU362" s="185" t="s">
        <v>82</v>
      </c>
      <c r="AY362" s="19" t="s">
        <v>146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19" t="s">
        <v>80</v>
      </c>
      <c r="BK362" s="186">
        <f>ROUND(I362*H362,2)</f>
        <v>0</v>
      </c>
      <c r="BL362" s="19" t="s">
        <v>179</v>
      </c>
      <c r="BM362" s="185" t="s">
        <v>814</v>
      </c>
    </row>
    <row r="363" s="12" customFormat="1" ht="22.8" customHeight="1">
      <c r="A363" s="12"/>
      <c r="B363" s="159"/>
      <c r="C363" s="12"/>
      <c r="D363" s="160" t="s">
        <v>72</v>
      </c>
      <c r="E363" s="170" t="s">
        <v>815</v>
      </c>
      <c r="F363" s="170" t="s">
        <v>816</v>
      </c>
      <c r="G363" s="12"/>
      <c r="H363" s="12"/>
      <c r="I363" s="162"/>
      <c r="J363" s="171">
        <f>BK363</f>
        <v>0</v>
      </c>
      <c r="K363" s="12"/>
      <c r="L363" s="159"/>
      <c r="M363" s="164"/>
      <c r="N363" s="165"/>
      <c r="O363" s="165"/>
      <c r="P363" s="166">
        <f>SUM(P364:P386)</f>
        <v>0</v>
      </c>
      <c r="Q363" s="165"/>
      <c r="R363" s="166">
        <f>SUM(R364:R386)</f>
        <v>1.22231234</v>
      </c>
      <c r="S363" s="165"/>
      <c r="T363" s="167">
        <f>SUM(T364:T386)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60" t="s">
        <v>82</v>
      </c>
      <c r="AT363" s="168" t="s">
        <v>72</v>
      </c>
      <c r="AU363" s="168" t="s">
        <v>80</v>
      </c>
      <c r="AY363" s="160" t="s">
        <v>146</v>
      </c>
      <c r="BK363" s="169">
        <f>SUM(BK364:BK386)</f>
        <v>0</v>
      </c>
    </row>
    <row r="364" s="2" customFormat="1" ht="37.8" customHeight="1">
      <c r="A364" s="38"/>
      <c r="B364" s="172"/>
      <c r="C364" s="173" t="s">
        <v>743</v>
      </c>
      <c r="D364" s="198" t="s">
        <v>149</v>
      </c>
      <c r="E364" s="174" t="s">
        <v>817</v>
      </c>
      <c r="F364" s="175" t="s">
        <v>818</v>
      </c>
      <c r="G364" s="176" t="s">
        <v>161</v>
      </c>
      <c r="H364" s="177">
        <v>1</v>
      </c>
      <c r="I364" s="178"/>
      <c r="J364" s="179">
        <f>ROUND(I364*H364,2)</f>
        <v>0</v>
      </c>
      <c r="K364" s="180"/>
      <c r="L364" s="39"/>
      <c r="M364" s="181" t="s">
        <v>1</v>
      </c>
      <c r="N364" s="182" t="s">
        <v>38</v>
      </c>
      <c r="O364" s="77"/>
      <c r="P364" s="183">
        <f>O364*H364</f>
        <v>0</v>
      </c>
      <c r="Q364" s="183">
        <v>0.022700000000000001</v>
      </c>
      <c r="R364" s="183">
        <f>Q364*H364</f>
        <v>0.022700000000000001</v>
      </c>
      <c r="S364" s="183">
        <v>0</v>
      </c>
      <c r="T364" s="18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185" t="s">
        <v>179</v>
      </c>
      <c r="AT364" s="185" t="s">
        <v>149</v>
      </c>
      <c r="AU364" s="185" t="s">
        <v>82</v>
      </c>
      <c r="AY364" s="19" t="s">
        <v>146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19" t="s">
        <v>80</v>
      </c>
      <c r="BK364" s="186">
        <f>ROUND(I364*H364,2)</f>
        <v>0</v>
      </c>
      <c r="BL364" s="19" t="s">
        <v>179</v>
      </c>
      <c r="BM364" s="185" t="s">
        <v>819</v>
      </c>
    </row>
    <row r="365" s="2" customFormat="1" ht="37.8" customHeight="1">
      <c r="A365" s="38"/>
      <c r="B365" s="172"/>
      <c r="C365" s="173" t="s">
        <v>820</v>
      </c>
      <c r="D365" s="198" t="s">
        <v>149</v>
      </c>
      <c r="E365" s="174" t="s">
        <v>821</v>
      </c>
      <c r="F365" s="175" t="s">
        <v>822</v>
      </c>
      <c r="G365" s="176" t="s">
        <v>161</v>
      </c>
      <c r="H365" s="177">
        <v>2</v>
      </c>
      <c r="I365" s="178"/>
      <c r="J365" s="179">
        <f>ROUND(I365*H365,2)</f>
        <v>0</v>
      </c>
      <c r="K365" s="180"/>
      <c r="L365" s="39"/>
      <c r="M365" s="181" t="s">
        <v>1</v>
      </c>
      <c r="N365" s="182" t="s">
        <v>38</v>
      </c>
      <c r="O365" s="77"/>
      <c r="P365" s="183">
        <f>O365*H365</f>
        <v>0</v>
      </c>
      <c r="Q365" s="183">
        <v>0.025159999999999998</v>
      </c>
      <c r="R365" s="183">
        <f>Q365*H365</f>
        <v>0.050319999999999997</v>
      </c>
      <c r="S365" s="183">
        <v>0</v>
      </c>
      <c r="T365" s="18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85" t="s">
        <v>179</v>
      </c>
      <c r="AT365" s="185" t="s">
        <v>149</v>
      </c>
      <c r="AU365" s="185" t="s">
        <v>82</v>
      </c>
      <c r="AY365" s="19" t="s">
        <v>146</v>
      </c>
      <c r="BE365" s="186">
        <f>IF(N365="základní",J365,0)</f>
        <v>0</v>
      </c>
      <c r="BF365" s="186">
        <f>IF(N365="snížená",J365,0)</f>
        <v>0</v>
      </c>
      <c r="BG365" s="186">
        <f>IF(N365="zákl. přenesená",J365,0)</f>
        <v>0</v>
      </c>
      <c r="BH365" s="186">
        <f>IF(N365="sníž. přenesená",J365,0)</f>
        <v>0</v>
      </c>
      <c r="BI365" s="186">
        <f>IF(N365="nulová",J365,0)</f>
        <v>0</v>
      </c>
      <c r="BJ365" s="19" t="s">
        <v>80</v>
      </c>
      <c r="BK365" s="186">
        <f>ROUND(I365*H365,2)</f>
        <v>0</v>
      </c>
      <c r="BL365" s="19" t="s">
        <v>179</v>
      </c>
      <c r="BM365" s="185" t="s">
        <v>823</v>
      </c>
    </row>
    <row r="366" s="2" customFormat="1" ht="37.8" customHeight="1">
      <c r="A366" s="38"/>
      <c r="B366" s="172"/>
      <c r="C366" s="173" t="s">
        <v>747</v>
      </c>
      <c r="D366" s="198" t="s">
        <v>149</v>
      </c>
      <c r="E366" s="174" t="s">
        <v>824</v>
      </c>
      <c r="F366" s="175" t="s">
        <v>825</v>
      </c>
      <c r="G366" s="176" t="s">
        <v>161</v>
      </c>
      <c r="H366" s="177">
        <v>4</v>
      </c>
      <c r="I366" s="178"/>
      <c r="J366" s="179">
        <f>ROUND(I366*H366,2)</f>
        <v>0</v>
      </c>
      <c r="K366" s="180"/>
      <c r="L366" s="39"/>
      <c r="M366" s="181" t="s">
        <v>1</v>
      </c>
      <c r="N366" s="182" t="s">
        <v>38</v>
      </c>
      <c r="O366" s="77"/>
      <c r="P366" s="183">
        <f>O366*H366</f>
        <v>0</v>
      </c>
      <c r="Q366" s="183">
        <v>0.0309</v>
      </c>
      <c r="R366" s="183">
        <f>Q366*H366</f>
        <v>0.1236</v>
      </c>
      <c r="S366" s="183">
        <v>0</v>
      </c>
      <c r="T366" s="18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185" t="s">
        <v>179</v>
      </c>
      <c r="AT366" s="185" t="s">
        <v>149</v>
      </c>
      <c r="AU366" s="185" t="s">
        <v>82</v>
      </c>
      <c r="AY366" s="19" t="s">
        <v>146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9" t="s">
        <v>80</v>
      </c>
      <c r="BK366" s="186">
        <f>ROUND(I366*H366,2)</f>
        <v>0</v>
      </c>
      <c r="BL366" s="19" t="s">
        <v>179</v>
      </c>
      <c r="BM366" s="185" t="s">
        <v>826</v>
      </c>
    </row>
    <row r="367" s="2" customFormat="1" ht="37.8" customHeight="1">
      <c r="A367" s="38"/>
      <c r="B367" s="172"/>
      <c r="C367" s="173" t="s">
        <v>827</v>
      </c>
      <c r="D367" s="198" t="s">
        <v>149</v>
      </c>
      <c r="E367" s="174" t="s">
        <v>828</v>
      </c>
      <c r="F367" s="175" t="s">
        <v>829</v>
      </c>
      <c r="G367" s="176" t="s">
        <v>161</v>
      </c>
      <c r="H367" s="177">
        <v>1</v>
      </c>
      <c r="I367" s="178"/>
      <c r="J367" s="179">
        <f>ROUND(I367*H367,2)</f>
        <v>0</v>
      </c>
      <c r="K367" s="180"/>
      <c r="L367" s="39"/>
      <c r="M367" s="181" t="s">
        <v>1</v>
      </c>
      <c r="N367" s="182" t="s">
        <v>38</v>
      </c>
      <c r="O367" s="77"/>
      <c r="P367" s="183">
        <f>O367*H367</f>
        <v>0</v>
      </c>
      <c r="Q367" s="183">
        <v>0.054960000000000002</v>
      </c>
      <c r="R367" s="183">
        <f>Q367*H367</f>
        <v>0.054960000000000002</v>
      </c>
      <c r="S367" s="183">
        <v>0</v>
      </c>
      <c r="T367" s="18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85" t="s">
        <v>179</v>
      </c>
      <c r="AT367" s="185" t="s">
        <v>149</v>
      </c>
      <c r="AU367" s="185" t="s">
        <v>82</v>
      </c>
      <c r="AY367" s="19" t="s">
        <v>146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9" t="s">
        <v>80</v>
      </c>
      <c r="BK367" s="186">
        <f>ROUND(I367*H367,2)</f>
        <v>0</v>
      </c>
      <c r="BL367" s="19" t="s">
        <v>179</v>
      </c>
      <c r="BM367" s="185" t="s">
        <v>830</v>
      </c>
    </row>
    <row r="368" s="2" customFormat="1" ht="37.8" customHeight="1">
      <c r="A368" s="38"/>
      <c r="B368" s="172"/>
      <c r="C368" s="173" t="s">
        <v>810</v>
      </c>
      <c r="D368" s="198" t="s">
        <v>149</v>
      </c>
      <c r="E368" s="174" t="s">
        <v>831</v>
      </c>
      <c r="F368" s="175" t="s">
        <v>832</v>
      </c>
      <c r="G368" s="176" t="s">
        <v>161</v>
      </c>
      <c r="H368" s="177">
        <v>7</v>
      </c>
      <c r="I368" s="178"/>
      <c r="J368" s="179">
        <f>ROUND(I368*H368,2)</f>
        <v>0</v>
      </c>
      <c r="K368" s="180"/>
      <c r="L368" s="39"/>
      <c r="M368" s="181" t="s">
        <v>1</v>
      </c>
      <c r="N368" s="182" t="s">
        <v>38</v>
      </c>
      <c r="O368" s="77"/>
      <c r="P368" s="183">
        <f>O368*H368</f>
        <v>0</v>
      </c>
      <c r="Q368" s="183">
        <v>0.034799999999999998</v>
      </c>
      <c r="R368" s="183">
        <f>Q368*H368</f>
        <v>0.24359999999999998</v>
      </c>
      <c r="S368" s="183">
        <v>0</v>
      </c>
      <c r="T368" s="18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85" t="s">
        <v>179</v>
      </c>
      <c r="AT368" s="185" t="s">
        <v>149</v>
      </c>
      <c r="AU368" s="185" t="s">
        <v>82</v>
      </c>
      <c r="AY368" s="19" t="s">
        <v>146</v>
      </c>
      <c r="BE368" s="186">
        <f>IF(N368="základní",J368,0)</f>
        <v>0</v>
      </c>
      <c r="BF368" s="186">
        <f>IF(N368="snížená",J368,0)</f>
        <v>0</v>
      </c>
      <c r="BG368" s="186">
        <f>IF(N368="zákl. přenesená",J368,0)</f>
        <v>0</v>
      </c>
      <c r="BH368" s="186">
        <f>IF(N368="sníž. přenesená",J368,0)</f>
        <v>0</v>
      </c>
      <c r="BI368" s="186">
        <f>IF(N368="nulová",J368,0)</f>
        <v>0</v>
      </c>
      <c r="BJ368" s="19" t="s">
        <v>80</v>
      </c>
      <c r="BK368" s="186">
        <f>ROUND(I368*H368,2)</f>
        <v>0</v>
      </c>
      <c r="BL368" s="19" t="s">
        <v>179</v>
      </c>
      <c r="BM368" s="185" t="s">
        <v>833</v>
      </c>
    </row>
    <row r="369" s="2" customFormat="1" ht="37.8" customHeight="1">
      <c r="A369" s="38"/>
      <c r="B369" s="172"/>
      <c r="C369" s="173" t="s">
        <v>834</v>
      </c>
      <c r="D369" s="198" t="s">
        <v>149</v>
      </c>
      <c r="E369" s="174" t="s">
        <v>835</v>
      </c>
      <c r="F369" s="175" t="s">
        <v>836</v>
      </c>
      <c r="G369" s="176" t="s">
        <v>161</v>
      </c>
      <c r="H369" s="177">
        <v>7</v>
      </c>
      <c r="I369" s="178"/>
      <c r="J369" s="179">
        <f>ROUND(I369*H369,2)</f>
        <v>0</v>
      </c>
      <c r="K369" s="180"/>
      <c r="L369" s="39"/>
      <c r="M369" s="181" t="s">
        <v>1</v>
      </c>
      <c r="N369" s="182" t="s">
        <v>38</v>
      </c>
      <c r="O369" s="77"/>
      <c r="P369" s="183">
        <f>O369*H369</f>
        <v>0</v>
      </c>
      <c r="Q369" s="183">
        <v>0.041320000000000003</v>
      </c>
      <c r="R369" s="183">
        <f>Q369*H369</f>
        <v>0.28924</v>
      </c>
      <c r="S369" s="183">
        <v>0</v>
      </c>
      <c r="T369" s="18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5" t="s">
        <v>179</v>
      </c>
      <c r="AT369" s="185" t="s">
        <v>149</v>
      </c>
      <c r="AU369" s="185" t="s">
        <v>82</v>
      </c>
      <c r="AY369" s="19" t="s">
        <v>146</v>
      </c>
      <c r="BE369" s="186">
        <f>IF(N369="základní",J369,0)</f>
        <v>0</v>
      </c>
      <c r="BF369" s="186">
        <f>IF(N369="snížená",J369,0)</f>
        <v>0</v>
      </c>
      <c r="BG369" s="186">
        <f>IF(N369="zákl. přenesená",J369,0)</f>
        <v>0</v>
      </c>
      <c r="BH369" s="186">
        <f>IF(N369="sníž. přenesená",J369,0)</f>
        <v>0</v>
      </c>
      <c r="BI369" s="186">
        <f>IF(N369="nulová",J369,0)</f>
        <v>0</v>
      </c>
      <c r="BJ369" s="19" t="s">
        <v>80</v>
      </c>
      <c r="BK369" s="186">
        <f>ROUND(I369*H369,2)</f>
        <v>0</v>
      </c>
      <c r="BL369" s="19" t="s">
        <v>179</v>
      </c>
      <c r="BM369" s="185" t="s">
        <v>837</v>
      </c>
    </row>
    <row r="370" s="2" customFormat="1" ht="24.15" customHeight="1">
      <c r="A370" s="38"/>
      <c r="B370" s="172"/>
      <c r="C370" s="173" t="s">
        <v>838</v>
      </c>
      <c r="D370" s="198" t="s">
        <v>149</v>
      </c>
      <c r="E370" s="174" t="s">
        <v>839</v>
      </c>
      <c r="F370" s="175" t="s">
        <v>840</v>
      </c>
      <c r="G370" s="176" t="s">
        <v>161</v>
      </c>
      <c r="H370" s="177">
        <v>1</v>
      </c>
      <c r="I370" s="178"/>
      <c r="J370" s="179">
        <f>ROUND(I370*H370,2)</f>
        <v>0</v>
      </c>
      <c r="K370" s="180"/>
      <c r="L370" s="39"/>
      <c r="M370" s="181" t="s">
        <v>1</v>
      </c>
      <c r="N370" s="182" t="s">
        <v>38</v>
      </c>
      <c r="O370" s="77"/>
      <c r="P370" s="183">
        <f>O370*H370</f>
        <v>0</v>
      </c>
      <c r="Q370" s="183">
        <v>0.030700000000000002</v>
      </c>
      <c r="R370" s="183">
        <f>Q370*H370</f>
        <v>0.030700000000000002</v>
      </c>
      <c r="S370" s="183">
        <v>0</v>
      </c>
      <c r="T370" s="18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85" t="s">
        <v>179</v>
      </c>
      <c r="AT370" s="185" t="s">
        <v>149</v>
      </c>
      <c r="AU370" s="185" t="s">
        <v>82</v>
      </c>
      <c r="AY370" s="19" t="s">
        <v>146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19" t="s">
        <v>80</v>
      </c>
      <c r="BK370" s="186">
        <f>ROUND(I370*H370,2)</f>
        <v>0</v>
      </c>
      <c r="BL370" s="19" t="s">
        <v>179</v>
      </c>
      <c r="BM370" s="185" t="s">
        <v>841</v>
      </c>
    </row>
    <row r="371" s="2" customFormat="1" ht="33" customHeight="1">
      <c r="A371" s="38"/>
      <c r="B371" s="172"/>
      <c r="C371" s="173" t="s">
        <v>842</v>
      </c>
      <c r="D371" s="173" t="s">
        <v>149</v>
      </c>
      <c r="E371" s="174" t="s">
        <v>843</v>
      </c>
      <c r="F371" s="175" t="s">
        <v>844</v>
      </c>
      <c r="G371" s="176" t="s">
        <v>203</v>
      </c>
      <c r="H371" s="177">
        <v>1100</v>
      </c>
      <c r="I371" s="178"/>
      <c r="J371" s="179">
        <f>ROUND(I371*H371,2)</f>
        <v>0</v>
      </c>
      <c r="K371" s="180"/>
      <c r="L371" s="39"/>
      <c r="M371" s="181" t="s">
        <v>1</v>
      </c>
      <c r="N371" s="182" t="s">
        <v>38</v>
      </c>
      <c r="O371" s="77"/>
      <c r="P371" s="183">
        <f>O371*H371</f>
        <v>0</v>
      </c>
      <c r="Q371" s="183">
        <v>0.00011120000000000001</v>
      </c>
      <c r="R371" s="183">
        <f>Q371*H371</f>
        <v>0.12232000000000001</v>
      </c>
      <c r="S371" s="183">
        <v>0</v>
      </c>
      <c r="T371" s="18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5" t="s">
        <v>179</v>
      </c>
      <c r="AT371" s="185" t="s">
        <v>149</v>
      </c>
      <c r="AU371" s="185" t="s">
        <v>82</v>
      </c>
      <c r="AY371" s="19" t="s">
        <v>146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9" t="s">
        <v>80</v>
      </c>
      <c r="BK371" s="186">
        <f>ROUND(I371*H371,2)</f>
        <v>0</v>
      </c>
      <c r="BL371" s="19" t="s">
        <v>179</v>
      </c>
      <c r="BM371" s="185" t="s">
        <v>845</v>
      </c>
    </row>
    <row r="372" s="2" customFormat="1" ht="37.8" customHeight="1">
      <c r="A372" s="38"/>
      <c r="B372" s="172"/>
      <c r="C372" s="173" t="s">
        <v>846</v>
      </c>
      <c r="D372" s="198" t="s">
        <v>149</v>
      </c>
      <c r="E372" s="174" t="s">
        <v>847</v>
      </c>
      <c r="F372" s="175" t="s">
        <v>848</v>
      </c>
      <c r="G372" s="176" t="s">
        <v>152</v>
      </c>
      <c r="H372" s="177">
        <v>142.93000000000001</v>
      </c>
      <c r="I372" s="178"/>
      <c r="J372" s="179">
        <f>ROUND(I372*H372,2)</f>
        <v>0</v>
      </c>
      <c r="K372" s="180"/>
      <c r="L372" s="39"/>
      <c r="M372" s="181" t="s">
        <v>1</v>
      </c>
      <c r="N372" s="182" t="s">
        <v>38</v>
      </c>
      <c r="O372" s="77"/>
      <c r="P372" s="183">
        <f>O372*H372</f>
        <v>0</v>
      </c>
      <c r="Q372" s="183">
        <v>0.001738</v>
      </c>
      <c r="R372" s="183">
        <f>Q372*H372</f>
        <v>0.24841234000000001</v>
      </c>
      <c r="S372" s="183">
        <v>0</v>
      </c>
      <c r="T372" s="18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185" t="s">
        <v>179</v>
      </c>
      <c r="AT372" s="185" t="s">
        <v>149</v>
      </c>
      <c r="AU372" s="185" t="s">
        <v>82</v>
      </c>
      <c r="AY372" s="19" t="s">
        <v>146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9" t="s">
        <v>80</v>
      </c>
      <c r="BK372" s="186">
        <f>ROUND(I372*H372,2)</f>
        <v>0</v>
      </c>
      <c r="BL372" s="19" t="s">
        <v>179</v>
      </c>
      <c r="BM372" s="185" t="s">
        <v>849</v>
      </c>
    </row>
    <row r="373" s="2" customFormat="1" ht="24.15" customHeight="1">
      <c r="A373" s="38"/>
      <c r="B373" s="172"/>
      <c r="C373" s="173" t="s">
        <v>850</v>
      </c>
      <c r="D373" s="198" t="s">
        <v>149</v>
      </c>
      <c r="E373" s="174" t="s">
        <v>851</v>
      </c>
      <c r="F373" s="175" t="s">
        <v>852</v>
      </c>
      <c r="G373" s="176" t="s">
        <v>161</v>
      </c>
      <c r="H373" s="177">
        <v>1</v>
      </c>
      <c r="I373" s="178"/>
      <c r="J373" s="179">
        <f>ROUND(I373*H373,2)</f>
        <v>0</v>
      </c>
      <c r="K373" s="180"/>
      <c r="L373" s="39"/>
      <c r="M373" s="181" t="s">
        <v>1</v>
      </c>
      <c r="N373" s="182" t="s">
        <v>38</v>
      </c>
      <c r="O373" s="77"/>
      <c r="P373" s="183">
        <f>O373*H373</f>
        <v>0</v>
      </c>
      <c r="Q373" s="183">
        <v>0.0041999999999999997</v>
      </c>
      <c r="R373" s="183">
        <f>Q373*H373</f>
        <v>0.0041999999999999997</v>
      </c>
      <c r="S373" s="183">
        <v>0</v>
      </c>
      <c r="T373" s="18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85" t="s">
        <v>179</v>
      </c>
      <c r="AT373" s="185" t="s">
        <v>149</v>
      </c>
      <c r="AU373" s="185" t="s">
        <v>82</v>
      </c>
      <c r="AY373" s="19" t="s">
        <v>146</v>
      </c>
      <c r="BE373" s="186">
        <f>IF(N373="základní",J373,0)</f>
        <v>0</v>
      </c>
      <c r="BF373" s="186">
        <f>IF(N373="snížená",J373,0)</f>
        <v>0</v>
      </c>
      <c r="BG373" s="186">
        <f>IF(N373="zákl. přenesená",J373,0)</f>
        <v>0</v>
      </c>
      <c r="BH373" s="186">
        <f>IF(N373="sníž. přenesená",J373,0)</f>
        <v>0</v>
      </c>
      <c r="BI373" s="186">
        <f>IF(N373="nulová",J373,0)</f>
        <v>0</v>
      </c>
      <c r="BJ373" s="19" t="s">
        <v>80</v>
      </c>
      <c r="BK373" s="186">
        <f>ROUND(I373*H373,2)</f>
        <v>0</v>
      </c>
      <c r="BL373" s="19" t="s">
        <v>179</v>
      </c>
      <c r="BM373" s="185" t="s">
        <v>853</v>
      </c>
    </row>
    <row r="374" s="2" customFormat="1" ht="24.15" customHeight="1">
      <c r="A374" s="38"/>
      <c r="B374" s="172"/>
      <c r="C374" s="173" t="s">
        <v>854</v>
      </c>
      <c r="D374" s="198" t="s">
        <v>149</v>
      </c>
      <c r="E374" s="174" t="s">
        <v>855</v>
      </c>
      <c r="F374" s="175" t="s">
        <v>856</v>
      </c>
      <c r="G374" s="176" t="s">
        <v>161</v>
      </c>
      <c r="H374" s="177">
        <v>1</v>
      </c>
      <c r="I374" s="178"/>
      <c r="J374" s="179">
        <f>ROUND(I374*H374,2)</f>
        <v>0</v>
      </c>
      <c r="K374" s="180"/>
      <c r="L374" s="39"/>
      <c r="M374" s="181" t="s">
        <v>1</v>
      </c>
      <c r="N374" s="182" t="s">
        <v>38</v>
      </c>
      <c r="O374" s="77"/>
      <c r="P374" s="183">
        <f>O374*H374</f>
        <v>0</v>
      </c>
      <c r="Q374" s="183">
        <v>0.0047999999999999996</v>
      </c>
      <c r="R374" s="183">
        <f>Q374*H374</f>
        <v>0.0047999999999999996</v>
      </c>
      <c r="S374" s="183">
        <v>0</v>
      </c>
      <c r="T374" s="18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185" t="s">
        <v>179</v>
      </c>
      <c r="AT374" s="185" t="s">
        <v>149</v>
      </c>
      <c r="AU374" s="185" t="s">
        <v>82</v>
      </c>
      <c r="AY374" s="19" t="s">
        <v>146</v>
      </c>
      <c r="BE374" s="186">
        <f>IF(N374="základní",J374,0)</f>
        <v>0</v>
      </c>
      <c r="BF374" s="186">
        <f>IF(N374="snížená",J374,0)</f>
        <v>0</v>
      </c>
      <c r="BG374" s="186">
        <f>IF(N374="zákl. přenesená",J374,0)</f>
        <v>0</v>
      </c>
      <c r="BH374" s="186">
        <f>IF(N374="sníž. přenesená",J374,0)</f>
        <v>0</v>
      </c>
      <c r="BI374" s="186">
        <f>IF(N374="nulová",J374,0)</f>
        <v>0</v>
      </c>
      <c r="BJ374" s="19" t="s">
        <v>80</v>
      </c>
      <c r="BK374" s="186">
        <f>ROUND(I374*H374,2)</f>
        <v>0</v>
      </c>
      <c r="BL374" s="19" t="s">
        <v>179</v>
      </c>
      <c r="BM374" s="185" t="s">
        <v>857</v>
      </c>
    </row>
    <row r="375" s="2" customFormat="1" ht="24.15" customHeight="1">
      <c r="A375" s="38"/>
      <c r="B375" s="172"/>
      <c r="C375" s="173" t="s">
        <v>858</v>
      </c>
      <c r="D375" s="198" t="s">
        <v>149</v>
      </c>
      <c r="E375" s="174" t="s">
        <v>859</v>
      </c>
      <c r="F375" s="175" t="s">
        <v>860</v>
      </c>
      <c r="G375" s="176" t="s">
        <v>161</v>
      </c>
      <c r="H375" s="177">
        <v>2</v>
      </c>
      <c r="I375" s="178"/>
      <c r="J375" s="179">
        <f>ROUND(I375*H375,2)</f>
        <v>0</v>
      </c>
      <c r="K375" s="180"/>
      <c r="L375" s="39"/>
      <c r="M375" s="181" t="s">
        <v>1</v>
      </c>
      <c r="N375" s="182" t="s">
        <v>38</v>
      </c>
      <c r="O375" s="77"/>
      <c r="P375" s="183">
        <f>O375*H375</f>
        <v>0</v>
      </c>
      <c r="Q375" s="183">
        <v>0.010699999999999999</v>
      </c>
      <c r="R375" s="183">
        <f>Q375*H375</f>
        <v>0.021399999999999999</v>
      </c>
      <c r="S375" s="183">
        <v>0</v>
      </c>
      <c r="T375" s="18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85" t="s">
        <v>179</v>
      </c>
      <c r="AT375" s="185" t="s">
        <v>149</v>
      </c>
      <c r="AU375" s="185" t="s">
        <v>82</v>
      </c>
      <c r="AY375" s="19" t="s">
        <v>146</v>
      </c>
      <c r="BE375" s="186">
        <f>IF(N375="základní",J375,0)</f>
        <v>0</v>
      </c>
      <c r="BF375" s="186">
        <f>IF(N375="snížená",J375,0)</f>
        <v>0</v>
      </c>
      <c r="BG375" s="186">
        <f>IF(N375="zákl. přenesená",J375,0)</f>
        <v>0</v>
      </c>
      <c r="BH375" s="186">
        <f>IF(N375="sníž. přenesená",J375,0)</f>
        <v>0</v>
      </c>
      <c r="BI375" s="186">
        <f>IF(N375="nulová",J375,0)</f>
        <v>0</v>
      </c>
      <c r="BJ375" s="19" t="s">
        <v>80</v>
      </c>
      <c r="BK375" s="186">
        <f>ROUND(I375*H375,2)</f>
        <v>0</v>
      </c>
      <c r="BL375" s="19" t="s">
        <v>179</v>
      </c>
      <c r="BM375" s="185" t="s">
        <v>861</v>
      </c>
    </row>
    <row r="376" s="2" customFormat="1" ht="21.75" customHeight="1">
      <c r="A376" s="38"/>
      <c r="B376" s="172"/>
      <c r="C376" s="173" t="s">
        <v>862</v>
      </c>
      <c r="D376" s="173" t="s">
        <v>149</v>
      </c>
      <c r="E376" s="174" t="s">
        <v>863</v>
      </c>
      <c r="F376" s="175" t="s">
        <v>864</v>
      </c>
      <c r="G376" s="176" t="s">
        <v>161</v>
      </c>
      <c r="H376" s="177">
        <v>1</v>
      </c>
      <c r="I376" s="178"/>
      <c r="J376" s="179">
        <f>ROUND(I376*H376,2)</f>
        <v>0</v>
      </c>
      <c r="K376" s="180"/>
      <c r="L376" s="39"/>
      <c r="M376" s="181" t="s">
        <v>1</v>
      </c>
      <c r="N376" s="182" t="s">
        <v>38</v>
      </c>
      <c r="O376" s="77"/>
      <c r="P376" s="183">
        <f>O376*H376</f>
        <v>0</v>
      </c>
      <c r="Q376" s="183">
        <v>0.0020999999999999999</v>
      </c>
      <c r="R376" s="183">
        <f>Q376*H376</f>
        <v>0.0020999999999999999</v>
      </c>
      <c r="S376" s="183">
        <v>0</v>
      </c>
      <c r="T376" s="18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185" t="s">
        <v>179</v>
      </c>
      <c r="AT376" s="185" t="s">
        <v>149</v>
      </c>
      <c r="AU376" s="185" t="s">
        <v>82</v>
      </c>
      <c r="AY376" s="19" t="s">
        <v>146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9" t="s">
        <v>80</v>
      </c>
      <c r="BK376" s="186">
        <f>ROUND(I376*H376,2)</f>
        <v>0</v>
      </c>
      <c r="BL376" s="19" t="s">
        <v>179</v>
      </c>
      <c r="BM376" s="185" t="s">
        <v>865</v>
      </c>
    </row>
    <row r="377" s="2" customFormat="1" ht="33" customHeight="1">
      <c r="A377" s="38"/>
      <c r="B377" s="172"/>
      <c r="C377" s="173" t="s">
        <v>866</v>
      </c>
      <c r="D377" s="198" t="s">
        <v>149</v>
      </c>
      <c r="E377" s="174" t="s">
        <v>867</v>
      </c>
      <c r="F377" s="175" t="s">
        <v>868</v>
      </c>
      <c r="G377" s="176" t="s">
        <v>161</v>
      </c>
      <c r="H377" s="177">
        <v>22</v>
      </c>
      <c r="I377" s="178"/>
      <c r="J377" s="179">
        <f>ROUND(I377*H377,2)</f>
        <v>0</v>
      </c>
      <c r="K377" s="180"/>
      <c r="L377" s="39"/>
      <c r="M377" s="181" t="s">
        <v>1</v>
      </c>
      <c r="N377" s="182" t="s">
        <v>38</v>
      </c>
      <c r="O377" s="77"/>
      <c r="P377" s="183">
        <f>O377*H377</f>
        <v>0</v>
      </c>
      <c r="Q377" s="183">
        <v>6.9999999999999994E-05</v>
      </c>
      <c r="R377" s="183">
        <f>Q377*H377</f>
        <v>0.0015399999999999999</v>
      </c>
      <c r="S377" s="183">
        <v>0</v>
      </c>
      <c r="T377" s="18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85" t="s">
        <v>179</v>
      </c>
      <c r="AT377" s="185" t="s">
        <v>149</v>
      </c>
      <c r="AU377" s="185" t="s">
        <v>82</v>
      </c>
      <c r="AY377" s="19" t="s">
        <v>146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19" t="s">
        <v>80</v>
      </c>
      <c r="BK377" s="186">
        <f>ROUND(I377*H377,2)</f>
        <v>0</v>
      </c>
      <c r="BL377" s="19" t="s">
        <v>179</v>
      </c>
      <c r="BM377" s="185" t="s">
        <v>869</v>
      </c>
    </row>
    <row r="378" s="2" customFormat="1" ht="24.15" customHeight="1">
      <c r="A378" s="38"/>
      <c r="B378" s="172"/>
      <c r="C378" s="173" t="s">
        <v>870</v>
      </c>
      <c r="D378" s="198" t="s">
        <v>149</v>
      </c>
      <c r="E378" s="174" t="s">
        <v>871</v>
      </c>
      <c r="F378" s="175" t="s">
        <v>872</v>
      </c>
      <c r="G378" s="176" t="s">
        <v>161</v>
      </c>
      <c r="H378" s="177">
        <v>2</v>
      </c>
      <c r="I378" s="178"/>
      <c r="J378" s="179">
        <f>ROUND(I378*H378,2)</f>
        <v>0</v>
      </c>
      <c r="K378" s="180"/>
      <c r="L378" s="39"/>
      <c r="M378" s="181" t="s">
        <v>1</v>
      </c>
      <c r="N378" s="182" t="s">
        <v>38</v>
      </c>
      <c r="O378" s="77"/>
      <c r="P378" s="183">
        <f>O378*H378</f>
        <v>0</v>
      </c>
      <c r="Q378" s="183">
        <v>0.00014999999999999999</v>
      </c>
      <c r="R378" s="183">
        <f>Q378*H378</f>
        <v>0.00029999999999999997</v>
      </c>
      <c r="S378" s="183">
        <v>0</v>
      </c>
      <c r="T378" s="18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185" t="s">
        <v>179</v>
      </c>
      <c r="AT378" s="185" t="s">
        <v>149</v>
      </c>
      <c r="AU378" s="185" t="s">
        <v>82</v>
      </c>
      <c r="AY378" s="19" t="s">
        <v>146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9" t="s">
        <v>80</v>
      </c>
      <c r="BK378" s="186">
        <f>ROUND(I378*H378,2)</f>
        <v>0</v>
      </c>
      <c r="BL378" s="19" t="s">
        <v>179</v>
      </c>
      <c r="BM378" s="185" t="s">
        <v>873</v>
      </c>
    </row>
    <row r="379" s="2" customFormat="1" ht="24.15" customHeight="1">
      <c r="A379" s="38"/>
      <c r="B379" s="172"/>
      <c r="C379" s="173" t="s">
        <v>874</v>
      </c>
      <c r="D379" s="198" t="s">
        <v>149</v>
      </c>
      <c r="E379" s="174" t="s">
        <v>875</v>
      </c>
      <c r="F379" s="175" t="s">
        <v>876</v>
      </c>
      <c r="G379" s="176" t="s">
        <v>161</v>
      </c>
      <c r="H379" s="177">
        <v>11</v>
      </c>
      <c r="I379" s="178"/>
      <c r="J379" s="179">
        <f>ROUND(I379*H379,2)</f>
        <v>0</v>
      </c>
      <c r="K379" s="180"/>
      <c r="L379" s="39"/>
      <c r="M379" s="181" t="s">
        <v>1</v>
      </c>
      <c r="N379" s="182" t="s">
        <v>38</v>
      </c>
      <c r="O379" s="77"/>
      <c r="P379" s="183">
        <f>O379*H379</f>
        <v>0</v>
      </c>
      <c r="Q379" s="183">
        <v>0.00012</v>
      </c>
      <c r="R379" s="183">
        <f>Q379*H379</f>
        <v>0.00132</v>
      </c>
      <c r="S379" s="183">
        <v>0</v>
      </c>
      <c r="T379" s="18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85" t="s">
        <v>179</v>
      </c>
      <c r="AT379" s="185" t="s">
        <v>149</v>
      </c>
      <c r="AU379" s="185" t="s">
        <v>82</v>
      </c>
      <c r="AY379" s="19" t="s">
        <v>146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19" t="s">
        <v>80</v>
      </c>
      <c r="BK379" s="186">
        <f>ROUND(I379*H379,2)</f>
        <v>0</v>
      </c>
      <c r="BL379" s="19" t="s">
        <v>179</v>
      </c>
      <c r="BM379" s="185" t="s">
        <v>877</v>
      </c>
    </row>
    <row r="380" s="2" customFormat="1" ht="24.15" customHeight="1">
      <c r="A380" s="38"/>
      <c r="B380" s="172"/>
      <c r="C380" s="173" t="s">
        <v>407</v>
      </c>
      <c r="D380" s="198" t="s">
        <v>149</v>
      </c>
      <c r="E380" s="174" t="s">
        <v>878</v>
      </c>
      <c r="F380" s="175" t="s">
        <v>879</v>
      </c>
      <c r="G380" s="176" t="s">
        <v>161</v>
      </c>
      <c r="H380" s="177">
        <v>2</v>
      </c>
      <c r="I380" s="178"/>
      <c r="J380" s="179">
        <f>ROUND(I380*H380,2)</f>
        <v>0</v>
      </c>
      <c r="K380" s="180"/>
      <c r="L380" s="39"/>
      <c r="M380" s="181" t="s">
        <v>1</v>
      </c>
      <c r="N380" s="182" t="s">
        <v>38</v>
      </c>
      <c r="O380" s="77"/>
      <c r="P380" s="183">
        <f>O380*H380</f>
        <v>0</v>
      </c>
      <c r="Q380" s="183">
        <v>0.00040000000000000002</v>
      </c>
      <c r="R380" s="183">
        <f>Q380*H380</f>
        <v>0.00080000000000000004</v>
      </c>
      <c r="S380" s="183">
        <v>0</v>
      </c>
      <c r="T380" s="18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185" t="s">
        <v>179</v>
      </c>
      <c r="AT380" s="185" t="s">
        <v>149</v>
      </c>
      <c r="AU380" s="185" t="s">
        <v>82</v>
      </c>
      <c r="AY380" s="19" t="s">
        <v>146</v>
      </c>
      <c r="BE380" s="186">
        <f>IF(N380="základní",J380,0)</f>
        <v>0</v>
      </c>
      <c r="BF380" s="186">
        <f>IF(N380="snížená",J380,0)</f>
        <v>0</v>
      </c>
      <c r="BG380" s="186">
        <f>IF(N380="zákl. přenesená",J380,0)</f>
        <v>0</v>
      </c>
      <c r="BH380" s="186">
        <f>IF(N380="sníž. přenesená",J380,0)</f>
        <v>0</v>
      </c>
      <c r="BI380" s="186">
        <f>IF(N380="nulová",J380,0)</f>
        <v>0</v>
      </c>
      <c r="BJ380" s="19" t="s">
        <v>80</v>
      </c>
      <c r="BK380" s="186">
        <f>ROUND(I380*H380,2)</f>
        <v>0</v>
      </c>
      <c r="BL380" s="19" t="s">
        <v>179</v>
      </c>
      <c r="BM380" s="185" t="s">
        <v>880</v>
      </c>
    </row>
    <row r="381" s="2" customFormat="1" ht="24.15" customHeight="1">
      <c r="A381" s="38"/>
      <c r="B381" s="172"/>
      <c r="C381" s="173" t="s">
        <v>881</v>
      </c>
      <c r="D381" s="173" t="s">
        <v>149</v>
      </c>
      <c r="E381" s="174" t="s">
        <v>882</v>
      </c>
      <c r="F381" s="175" t="s">
        <v>883</v>
      </c>
      <c r="G381" s="176" t="s">
        <v>152</v>
      </c>
      <c r="H381" s="177">
        <v>1</v>
      </c>
      <c r="I381" s="178"/>
      <c r="J381" s="179">
        <f>ROUND(I381*H381,2)</f>
        <v>0</v>
      </c>
      <c r="K381" s="180"/>
      <c r="L381" s="39"/>
      <c r="M381" s="181" t="s">
        <v>1</v>
      </c>
      <c r="N381" s="182" t="s">
        <v>38</v>
      </c>
      <c r="O381" s="77"/>
      <c r="P381" s="183">
        <f>O381*H381</f>
        <v>0</v>
      </c>
      <c r="Q381" s="183">
        <v>0</v>
      </c>
      <c r="R381" s="183">
        <f>Q381*H381</f>
        <v>0</v>
      </c>
      <c r="S381" s="183">
        <v>0</v>
      </c>
      <c r="T381" s="18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5" t="s">
        <v>179</v>
      </c>
      <c r="AT381" s="185" t="s">
        <v>149</v>
      </c>
      <c r="AU381" s="185" t="s">
        <v>82</v>
      </c>
      <c r="AY381" s="19" t="s">
        <v>146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19" t="s">
        <v>80</v>
      </c>
      <c r="BK381" s="186">
        <f>ROUND(I381*H381,2)</f>
        <v>0</v>
      </c>
      <c r="BL381" s="19" t="s">
        <v>179</v>
      </c>
      <c r="BM381" s="185" t="s">
        <v>884</v>
      </c>
    </row>
    <row r="382" s="2" customFormat="1" ht="16.5" customHeight="1">
      <c r="A382" s="38"/>
      <c r="B382" s="172"/>
      <c r="C382" s="173" t="s">
        <v>885</v>
      </c>
      <c r="D382" s="173" t="s">
        <v>149</v>
      </c>
      <c r="E382" s="174" t="s">
        <v>886</v>
      </c>
      <c r="F382" s="175" t="s">
        <v>887</v>
      </c>
      <c r="G382" s="176" t="s">
        <v>161</v>
      </c>
      <c r="H382" s="177">
        <v>1</v>
      </c>
      <c r="I382" s="178"/>
      <c r="J382" s="179">
        <f>ROUND(I382*H382,2)</f>
        <v>0</v>
      </c>
      <c r="K382" s="180"/>
      <c r="L382" s="39"/>
      <c r="M382" s="181" t="s">
        <v>1</v>
      </c>
      <c r="N382" s="182" t="s">
        <v>38</v>
      </c>
      <c r="O382" s="77"/>
      <c r="P382" s="183">
        <f>O382*H382</f>
        <v>0</v>
      </c>
      <c r="Q382" s="183">
        <v>0</v>
      </c>
      <c r="R382" s="183">
        <f>Q382*H382</f>
        <v>0</v>
      </c>
      <c r="S382" s="183">
        <v>0</v>
      </c>
      <c r="T382" s="18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85" t="s">
        <v>179</v>
      </c>
      <c r="AT382" s="185" t="s">
        <v>149</v>
      </c>
      <c r="AU382" s="185" t="s">
        <v>82</v>
      </c>
      <c r="AY382" s="19" t="s">
        <v>146</v>
      </c>
      <c r="BE382" s="186">
        <f>IF(N382="základní",J382,0)</f>
        <v>0</v>
      </c>
      <c r="BF382" s="186">
        <f>IF(N382="snížená",J382,0)</f>
        <v>0</v>
      </c>
      <c r="BG382" s="186">
        <f>IF(N382="zákl. přenesená",J382,0)</f>
        <v>0</v>
      </c>
      <c r="BH382" s="186">
        <f>IF(N382="sníž. přenesená",J382,0)</f>
        <v>0</v>
      </c>
      <c r="BI382" s="186">
        <f>IF(N382="nulová",J382,0)</f>
        <v>0</v>
      </c>
      <c r="BJ382" s="19" t="s">
        <v>80</v>
      </c>
      <c r="BK382" s="186">
        <f>ROUND(I382*H382,2)</f>
        <v>0</v>
      </c>
      <c r="BL382" s="19" t="s">
        <v>179</v>
      </c>
      <c r="BM382" s="185" t="s">
        <v>888</v>
      </c>
    </row>
    <row r="383" s="2" customFormat="1" ht="21.75" customHeight="1">
      <c r="A383" s="38"/>
      <c r="B383" s="172"/>
      <c r="C383" s="173" t="s">
        <v>889</v>
      </c>
      <c r="D383" s="173" t="s">
        <v>149</v>
      </c>
      <c r="E383" s="174" t="s">
        <v>890</v>
      </c>
      <c r="F383" s="175" t="s">
        <v>891</v>
      </c>
      <c r="G383" s="176" t="s">
        <v>152</v>
      </c>
      <c r="H383" s="177">
        <v>1</v>
      </c>
      <c r="I383" s="178"/>
      <c r="J383" s="179">
        <f>ROUND(I383*H383,2)</f>
        <v>0</v>
      </c>
      <c r="K383" s="180"/>
      <c r="L383" s="39"/>
      <c r="M383" s="181" t="s">
        <v>1</v>
      </c>
      <c r="N383" s="182" t="s">
        <v>38</v>
      </c>
      <c r="O383" s="77"/>
      <c r="P383" s="183">
        <f>O383*H383</f>
        <v>0</v>
      </c>
      <c r="Q383" s="183">
        <v>0</v>
      </c>
      <c r="R383" s="183">
        <f>Q383*H383</f>
        <v>0</v>
      </c>
      <c r="S383" s="183">
        <v>0</v>
      </c>
      <c r="T383" s="18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85" t="s">
        <v>179</v>
      </c>
      <c r="AT383" s="185" t="s">
        <v>149</v>
      </c>
      <c r="AU383" s="185" t="s">
        <v>82</v>
      </c>
      <c r="AY383" s="19" t="s">
        <v>146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19" t="s">
        <v>80</v>
      </c>
      <c r="BK383" s="186">
        <f>ROUND(I383*H383,2)</f>
        <v>0</v>
      </c>
      <c r="BL383" s="19" t="s">
        <v>179</v>
      </c>
      <c r="BM383" s="185" t="s">
        <v>892</v>
      </c>
    </row>
    <row r="384" s="2" customFormat="1" ht="16.5" customHeight="1">
      <c r="A384" s="38"/>
      <c r="B384" s="172"/>
      <c r="C384" s="173" t="s">
        <v>893</v>
      </c>
      <c r="D384" s="173" t="s">
        <v>149</v>
      </c>
      <c r="E384" s="174" t="s">
        <v>894</v>
      </c>
      <c r="F384" s="175" t="s">
        <v>895</v>
      </c>
      <c r="G384" s="176" t="s">
        <v>203</v>
      </c>
      <c r="H384" s="177">
        <v>1</v>
      </c>
      <c r="I384" s="178"/>
      <c r="J384" s="179">
        <f>ROUND(I384*H384,2)</f>
        <v>0</v>
      </c>
      <c r="K384" s="180"/>
      <c r="L384" s="39"/>
      <c r="M384" s="181" t="s">
        <v>1</v>
      </c>
      <c r="N384" s="182" t="s">
        <v>38</v>
      </c>
      <c r="O384" s="77"/>
      <c r="P384" s="183">
        <f>O384*H384</f>
        <v>0</v>
      </c>
      <c r="Q384" s="183">
        <v>0</v>
      </c>
      <c r="R384" s="183">
        <f>Q384*H384</f>
        <v>0</v>
      </c>
      <c r="S384" s="183">
        <v>0</v>
      </c>
      <c r="T384" s="18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185" t="s">
        <v>179</v>
      </c>
      <c r="AT384" s="185" t="s">
        <v>149</v>
      </c>
      <c r="AU384" s="185" t="s">
        <v>82</v>
      </c>
      <c r="AY384" s="19" t="s">
        <v>146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9" t="s">
        <v>80</v>
      </c>
      <c r="BK384" s="186">
        <f>ROUND(I384*H384,2)</f>
        <v>0</v>
      </c>
      <c r="BL384" s="19" t="s">
        <v>179</v>
      </c>
      <c r="BM384" s="185" t="s">
        <v>896</v>
      </c>
    </row>
    <row r="385" s="2" customFormat="1" ht="16.5" customHeight="1">
      <c r="A385" s="38"/>
      <c r="B385" s="172"/>
      <c r="C385" s="173" t="s">
        <v>897</v>
      </c>
      <c r="D385" s="173" t="s">
        <v>149</v>
      </c>
      <c r="E385" s="174" t="s">
        <v>898</v>
      </c>
      <c r="F385" s="175" t="s">
        <v>899</v>
      </c>
      <c r="G385" s="176" t="s">
        <v>161</v>
      </c>
      <c r="H385" s="177">
        <v>1</v>
      </c>
      <c r="I385" s="178"/>
      <c r="J385" s="179">
        <f>ROUND(I385*H385,2)</f>
        <v>0</v>
      </c>
      <c r="K385" s="180"/>
      <c r="L385" s="39"/>
      <c r="M385" s="181" t="s">
        <v>1</v>
      </c>
      <c r="N385" s="182" t="s">
        <v>38</v>
      </c>
      <c r="O385" s="77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85" t="s">
        <v>179</v>
      </c>
      <c r="AT385" s="185" t="s">
        <v>149</v>
      </c>
      <c r="AU385" s="185" t="s">
        <v>82</v>
      </c>
      <c r="AY385" s="19" t="s">
        <v>146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9" t="s">
        <v>80</v>
      </c>
      <c r="BK385" s="186">
        <f>ROUND(I385*H385,2)</f>
        <v>0</v>
      </c>
      <c r="BL385" s="19" t="s">
        <v>179</v>
      </c>
      <c r="BM385" s="185" t="s">
        <v>900</v>
      </c>
    </row>
    <row r="386" s="2" customFormat="1" ht="24.15" customHeight="1">
      <c r="A386" s="38"/>
      <c r="B386" s="172"/>
      <c r="C386" s="173" t="s">
        <v>845</v>
      </c>
      <c r="D386" s="198" t="s">
        <v>149</v>
      </c>
      <c r="E386" s="174" t="s">
        <v>901</v>
      </c>
      <c r="F386" s="175" t="s">
        <v>902</v>
      </c>
      <c r="G386" s="176" t="s">
        <v>328</v>
      </c>
      <c r="H386" s="177">
        <v>1.222</v>
      </c>
      <c r="I386" s="178"/>
      <c r="J386" s="179">
        <f>ROUND(I386*H386,2)</f>
        <v>0</v>
      </c>
      <c r="K386" s="180"/>
      <c r="L386" s="39"/>
      <c r="M386" s="181" t="s">
        <v>1</v>
      </c>
      <c r="N386" s="182" t="s">
        <v>38</v>
      </c>
      <c r="O386" s="77"/>
      <c r="P386" s="183">
        <f>O386*H386</f>
        <v>0</v>
      </c>
      <c r="Q386" s="183">
        <v>0</v>
      </c>
      <c r="R386" s="183">
        <f>Q386*H386</f>
        <v>0</v>
      </c>
      <c r="S386" s="183">
        <v>0</v>
      </c>
      <c r="T386" s="18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5" t="s">
        <v>179</v>
      </c>
      <c r="AT386" s="185" t="s">
        <v>149</v>
      </c>
      <c r="AU386" s="185" t="s">
        <v>82</v>
      </c>
      <c r="AY386" s="19" t="s">
        <v>146</v>
      </c>
      <c r="BE386" s="186">
        <f>IF(N386="základní",J386,0)</f>
        <v>0</v>
      </c>
      <c r="BF386" s="186">
        <f>IF(N386="snížená",J386,0)</f>
        <v>0</v>
      </c>
      <c r="BG386" s="186">
        <f>IF(N386="zákl. přenesená",J386,0)</f>
        <v>0</v>
      </c>
      <c r="BH386" s="186">
        <f>IF(N386="sníž. přenesená",J386,0)</f>
        <v>0</v>
      </c>
      <c r="BI386" s="186">
        <f>IF(N386="nulová",J386,0)</f>
        <v>0</v>
      </c>
      <c r="BJ386" s="19" t="s">
        <v>80</v>
      </c>
      <c r="BK386" s="186">
        <f>ROUND(I386*H386,2)</f>
        <v>0</v>
      </c>
      <c r="BL386" s="19" t="s">
        <v>179</v>
      </c>
      <c r="BM386" s="185" t="s">
        <v>903</v>
      </c>
    </row>
    <row r="387" s="12" customFormat="1" ht="22.8" customHeight="1">
      <c r="A387" s="12"/>
      <c r="B387" s="159"/>
      <c r="C387" s="12"/>
      <c r="D387" s="160" t="s">
        <v>72</v>
      </c>
      <c r="E387" s="170" t="s">
        <v>904</v>
      </c>
      <c r="F387" s="170" t="s">
        <v>905</v>
      </c>
      <c r="G387" s="12"/>
      <c r="H387" s="12"/>
      <c r="I387" s="162"/>
      <c r="J387" s="171">
        <f>BK387</f>
        <v>0</v>
      </c>
      <c r="K387" s="12"/>
      <c r="L387" s="159"/>
      <c r="M387" s="164"/>
      <c r="N387" s="165"/>
      <c r="O387" s="165"/>
      <c r="P387" s="166">
        <f>SUM(P388:P408)</f>
        <v>0</v>
      </c>
      <c r="Q387" s="165"/>
      <c r="R387" s="166">
        <f>SUM(R388:R408)</f>
        <v>9.1680816927700111</v>
      </c>
      <c r="S387" s="165"/>
      <c r="T387" s="167">
        <f>SUM(T388:T408)</f>
        <v>5.2146000000000008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60" t="s">
        <v>82</v>
      </c>
      <c r="AT387" s="168" t="s">
        <v>72</v>
      </c>
      <c r="AU387" s="168" t="s">
        <v>80</v>
      </c>
      <c r="AY387" s="160" t="s">
        <v>146</v>
      </c>
      <c r="BK387" s="169">
        <f>SUM(BK388:BK408)</f>
        <v>0</v>
      </c>
    </row>
    <row r="388" s="2" customFormat="1" ht="24.15" customHeight="1">
      <c r="A388" s="38"/>
      <c r="B388" s="172"/>
      <c r="C388" s="173" t="s">
        <v>906</v>
      </c>
      <c r="D388" s="173" t="s">
        <v>149</v>
      </c>
      <c r="E388" s="174" t="s">
        <v>907</v>
      </c>
      <c r="F388" s="175" t="s">
        <v>908</v>
      </c>
      <c r="G388" s="176" t="s">
        <v>152</v>
      </c>
      <c r="H388" s="177">
        <v>120.90000000000001</v>
      </c>
      <c r="I388" s="178"/>
      <c r="J388" s="179">
        <f>ROUND(I388*H388,2)</f>
        <v>0</v>
      </c>
      <c r="K388" s="180"/>
      <c r="L388" s="39"/>
      <c r="M388" s="181" t="s">
        <v>1</v>
      </c>
      <c r="N388" s="182" t="s">
        <v>38</v>
      </c>
      <c r="O388" s="77"/>
      <c r="P388" s="183">
        <f>O388*H388</f>
        <v>0</v>
      </c>
      <c r="Q388" s="183">
        <v>0</v>
      </c>
      <c r="R388" s="183">
        <f>Q388*H388</f>
        <v>0</v>
      </c>
      <c r="S388" s="183">
        <v>0.014</v>
      </c>
      <c r="T388" s="184">
        <f>S388*H388</f>
        <v>1.6926000000000001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85" t="s">
        <v>179</v>
      </c>
      <c r="AT388" s="185" t="s">
        <v>149</v>
      </c>
      <c r="AU388" s="185" t="s">
        <v>82</v>
      </c>
      <c r="AY388" s="19" t="s">
        <v>146</v>
      </c>
      <c r="BE388" s="186">
        <f>IF(N388="základní",J388,0)</f>
        <v>0</v>
      </c>
      <c r="BF388" s="186">
        <f>IF(N388="snížená",J388,0)</f>
        <v>0</v>
      </c>
      <c r="BG388" s="186">
        <f>IF(N388="zákl. přenesená",J388,0)</f>
        <v>0</v>
      </c>
      <c r="BH388" s="186">
        <f>IF(N388="sníž. přenesená",J388,0)</f>
        <v>0</v>
      </c>
      <c r="BI388" s="186">
        <f>IF(N388="nulová",J388,0)</f>
        <v>0</v>
      </c>
      <c r="BJ388" s="19" t="s">
        <v>80</v>
      </c>
      <c r="BK388" s="186">
        <f>ROUND(I388*H388,2)</f>
        <v>0</v>
      </c>
      <c r="BL388" s="19" t="s">
        <v>179</v>
      </c>
      <c r="BM388" s="185" t="s">
        <v>909</v>
      </c>
    </row>
    <row r="389" s="2" customFormat="1" ht="21.75" customHeight="1">
      <c r="A389" s="38"/>
      <c r="B389" s="172"/>
      <c r="C389" s="173" t="s">
        <v>849</v>
      </c>
      <c r="D389" s="173" t="s">
        <v>149</v>
      </c>
      <c r="E389" s="174" t="s">
        <v>910</v>
      </c>
      <c r="F389" s="175" t="s">
        <v>911</v>
      </c>
      <c r="G389" s="176" t="s">
        <v>152</v>
      </c>
      <c r="H389" s="177">
        <v>52.799999999999997</v>
      </c>
      <c r="I389" s="178"/>
      <c r="J389" s="179">
        <f>ROUND(I389*H389,2)</f>
        <v>0</v>
      </c>
      <c r="K389" s="180"/>
      <c r="L389" s="39"/>
      <c r="M389" s="181" t="s">
        <v>1</v>
      </c>
      <c r="N389" s="182" t="s">
        <v>38</v>
      </c>
      <c r="O389" s="77"/>
      <c r="P389" s="183">
        <f>O389*H389</f>
        <v>0</v>
      </c>
      <c r="Q389" s="183">
        <v>0</v>
      </c>
      <c r="R389" s="183">
        <f>Q389*H389</f>
        <v>0</v>
      </c>
      <c r="S389" s="183">
        <v>0</v>
      </c>
      <c r="T389" s="18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85" t="s">
        <v>179</v>
      </c>
      <c r="AT389" s="185" t="s">
        <v>149</v>
      </c>
      <c r="AU389" s="185" t="s">
        <v>82</v>
      </c>
      <c r="AY389" s="19" t="s">
        <v>146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19" t="s">
        <v>80</v>
      </c>
      <c r="BK389" s="186">
        <f>ROUND(I389*H389,2)</f>
        <v>0</v>
      </c>
      <c r="BL389" s="19" t="s">
        <v>179</v>
      </c>
      <c r="BM389" s="185" t="s">
        <v>912</v>
      </c>
    </row>
    <row r="390" s="2" customFormat="1" ht="21.75" customHeight="1">
      <c r="A390" s="38"/>
      <c r="B390" s="172"/>
      <c r="C390" s="187" t="s">
        <v>913</v>
      </c>
      <c r="D390" s="187" t="s">
        <v>164</v>
      </c>
      <c r="E390" s="188" t="s">
        <v>914</v>
      </c>
      <c r="F390" s="189" t="s">
        <v>915</v>
      </c>
      <c r="G390" s="190" t="s">
        <v>152</v>
      </c>
      <c r="H390" s="191">
        <v>58.079999999999998</v>
      </c>
      <c r="I390" s="192"/>
      <c r="J390" s="193">
        <f>ROUND(I390*H390,2)</f>
        <v>0</v>
      </c>
      <c r="K390" s="194"/>
      <c r="L390" s="195"/>
      <c r="M390" s="196" t="s">
        <v>1</v>
      </c>
      <c r="N390" s="197" t="s">
        <v>38</v>
      </c>
      <c r="O390" s="77"/>
      <c r="P390" s="183">
        <f>O390*H390</f>
        <v>0</v>
      </c>
      <c r="Q390" s="183">
        <v>0.0104</v>
      </c>
      <c r="R390" s="183">
        <f>Q390*H390</f>
        <v>0.6040319999999999</v>
      </c>
      <c r="S390" s="183">
        <v>0</v>
      </c>
      <c r="T390" s="18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85" t="s">
        <v>204</v>
      </c>
      <c r="AT390" s="185" t="s">
        <v>164</v>
      </c>
      <c r="AU390" s="185" t="s">
        <v>82</v>
      </c>
      <c r="AY390" s="19" t="s">
        <v>146</v>
      </c>
      <c r="BE390" s="186">
        <f>IF(N390="základní",J390,0)</f>
        <v>0</v>
      </c>
      <c r="BF390" s="186">
        <f>IF(N390="snížená",J390,0)</f>
        <v>0</v>
      </c>
      <c r="BG390" s="186">
        <f>IF(N390="zákl. přenesená",J390,0)</f>
        <v>0</v>
      </c>
      <c r="BH390" s="186">
        <f>IF(N390="sníž. přenesená",J390,0)</f>
        <v>0</v>
      </c>
      <c r="BI390" s="186">
        <f>IF(N390="nulová",J390,0)</f>
        <v>0</v>
      </c>
      <c r="BJ390" s="19" t="s">
        <v>80</v>
      </c>
      <c r="BK390" s="186">
        <f>ROUND(I390*H390,2)</f>
        <v>0</v>
      </c>
      <c r="BL390" s="19" t="s">
        <v>179</v>
      </c>
      <c r="BM390" s="185" t="s">
        <v>916</v>
      </c>
    </row>
    <row r="391" s="2" customFormat="1" ht="24.15" customHeight="1">
      <c r="A391" s="38"/>
      <c r="B391" s="172"/>
      <c r="C391" s="173" t="s">
        <v>917</v>
      </c>
      <c r="D391" s="173" t="s">
        <v>149</v>
      </c>
      <c r="E391" s="174" t="s">
        <v>918</v>
      </c>
      <c r="F391" s="175" t="s">
        <v>919</v>
      </c>
      <c r="G391" s="176" t="s">
        <v>152</v>
      </c>
      <c r="H391" s="177">
        <v>328.5</v>
      </c>
      <c r="I391" s="178"/>
      <c r="J391" s="179">
        <f>ROUND(I391*H391,2)</f>
        <v>0</v>
      </c>
      <c r="K391" s="180"/>
      <c r="L391" s="39"/>
      <c r="M391" s="181" t="s">
        <v>1</v>
      </c>
      <c r="N391" s="182" t="s">
        <v>38</v>
      </c>
      <c r="O391" s="77"/>
      <c r="P391" s="183">
        <f>O391*H391</f>
        <v>0</v>
      </c>
      <c r="Q391" s="183">
        <v>0</v>
      </c>
      <c r="R391" s="183">
        <f>Q391*H391</f>
        <v>0</v>
      </c>
      <c r="S391" s="183">
        <v>0</v>
      </c>
      <c r="T391" s="184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185" t="s">
        <v>179</v>
      </c>
      <c r="AT391" s="185" t="s">
        <v>149</v>
      </c>
      <c r="AU391" s="185" t="s">
        <v>82</v>
      </c>
      <c r="AY391" s="19" t="s">
        <v>146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19" t="s">
        <v>80</v>
      </c>
      <c r="BK391" s="186">
        <f>ROUND(I391*H391,2)</f>
        <v>0</v>
      </c>
      <c r="BL391" s="19" t="s">
        <v>179</v>
      </c>
      <c r="BM391" s="185" t="s">
        <v>920</v>
      </c>
    </row>
    <row r="392" s="2" customFormat="1" ht="16.5" customHeight="1">
      <c r="A392" s="38"/>
      <c r="B392" s="172"/>
      <c r="C392" s="187" t="s">
        <v>921</v>
      </c>
      <c r="D392" s="187" t="s">
        <v>164</v>
      </c>
      <c r="E392" s="188" t="s">
        <v>922</v>
      </c>
      <c r="F392" s="189" t="s">
        <v>923</v>
      </c>
      <c r="G392" s="190" t="s">
        <v>215</v>
      </c>
      <c r="H392" s="191">
        <v>2.75</v>
      </c>
      <c r="I392" s="192"/>
      <c r="J392" s="193">
        <f>ROUND(I392*H392,2)</f>
        <v>0</v>
      </c>
      <c r="K392" s="194"/>
      <c r="L392" s="195"/>
      <c r="M392" s="196" t="s">
        <v>1</v>
      </c>
      <c r="N392" s="197" t="s">
        <v>38</v>
      </c>
      <c r="O392" s="77"/>
      <c r="P392" s="183">
        <f>O392*H392</f>
        <v>0</v>
      </c>
      <c r="Q392" s="183">
        <v>0.55000000000000004</v>
      </c>
      <c r="R392" s="183">
        <f>Q392*H392</f>
        <v>1.5125000000000002</v>
      </c>
      <c r="S392" s="183">
        <v>0</v>
      </c>
      <c r="T392" s="18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5" t="s">
        <v>204</v>
      </c>
      <c r="AT392" s="185" t="s">
        <v>164</v>
      </c>
      <c r="AU392" s="185" t="s">
        <v>82</v>
      </c>
      <c r="AY392" s="19" t="s">
        <v>146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9" t="s">
        <v>80</v>
      </c>
      <c r="BK392" s="186">
        <f>ROUND(I392*H392,2)</f>
        <v>0</v>
      </c>
      <c r="BL392" s="19" t="s">
        <v>179</v>
      </c>
      <c r="BM392" s="185" t="s">
        <v>924</v>
      </c>
    </row>
    <row r="393" s="2" customFormat="1" ht="24.15" customHeight="1">
      <c r="A393" s="38"/>
      <c r="B393" s="172"/>
      <c r="C393" s="173" t="s">
        <v>925</v>
      </c>
      <c r="D393" s="173" t="s">
        <v>149</v>
      </c>
      <c r="E393" s="174" t="s">
        <v>926</v>
      </c>
      <c r="F393" s="175" t="s">
        <v>927</v>
      </c>
      <c r="G393" s="176" t="s">
        <v>152</v>
      </c>
      <c r="H393" s="177">
        <v>303.60000000000002</v>
      </c>
      <c r="I393" s="178"/>
      <c r="J393" s="179">
        <f>ROUND(I393*H393,2)</f>
        <v>0</v>
      </c>
      <c r="K393" s="180"/>
      <c r="L393" s="39"/>
      <c r="M393" s="181" t="s">
        <v>1</v>
      </c>
      <c r="N393" s="182" t="s">
        <v>38</v>
      </c>
      <c r="O393" s="77"/>
      <c r="P393" s="183">
        <f>O393*H393</f>
        <v>0</v>
      </c>
      <c r="Q393" s="183">
        <v>0</v>
      </c>
      <c r="R393" s="183">
        <f>Q393*H393</f>
        <v>0</v>
      </c>
      <c r="S393" s="183">
        <v>0.0070000000000000001</v>
      </c>
      <c r="T393" s="184">
        <f>S393*H393</f>
        <v>2.1252000000000004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85" t="s">
        <v>179</v>
      </c>
      <c r="AT393" s="185" t="s">
        <v>149</v>
      </c>
      <c r="AU393" s="185" t="s">
        <v>82</v>
      </c>
      <c r="AY393" s="19" t="s">
        <v>146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19" t="s">
        <v>80</v>
      </c>
      <c r="BK393" s="186">
        <f>ROUND(I393*H393,2)</f>
        <v>0</v>
      </c>
      <c r="BL393" s="19" t="s">
        <v>179</v>
      </c>
      <c r="BM393" s="185" t="s">
        <v>928</v>
      </c>
    </row>
    <row r="394" s="2" customFormat="1" ht="33" customHeight="1">
      <c r="A394" s="38"/>
      <c r="B394" s="172"/>
      <c r="C394" s="173" t="s">
        <v>929</v>
      </c>
      <c r="D394" s="173" t="s">
        <v>149</v>
      </c>
      <c r="E394" s="174" t="s">
        <v>930</v>
      </c>
      <c r="F394" s="175" t="s">
        <v>931</v>
      </c>
      <c r="G394" s="176" t="s">
        <v>152</v>
      </c>
      <c r="H394" s="177">
        <v>9</v>
      </c>
      <c r="I394" s="178"/>
      <c r="J394" s="179">
        <f>ROUND(I394*H394,2)</f>
        <v>0</v>
      </c>
      <c r="K394" s="180"/>
      <c r="L394" s="39"/>
      <c r="M394" s="181" t="s">
        <v>1</v>
      </c>
      <c r="N394" s="182" t="s">
        <v>38</v>
      </c>
      <c r="O394" s="77"/>
      <c r="P394" s="183">
        <f>O394*H394</f>
        <v>0</v>
      </c>
      <c r="Q394" s="183">
        <v>0.019460000000000002</v>
      </c>
      <c r="R394" s="183">
        <f>Q394*H394</f>
        <v>0.17514000000000002</v>
      </c>
      <c r="S394" s="183">
        <v>0</v>
      </c>
      <c r="T394" s="18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5" t="s">
        <v>179</v>
      </c>
      <c r="AT394" s="185" t="s">
        <v>149</v>
      </c>
      <c r="AU394" s="185" t="s">
        <v>82</v>
      </c>
      <c r="AY394" s="19" t="s">
        <v>146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9" t="s">
        <v>80</v>
      </c>
      <c r="BK394" s="186">
        <f>ROUND(I394*H394,2)</f>
        <v>0</v>
      </c>
      <c r="BL394" s="19" t="s">
        <v>179</v>
      </c>
      <c r="BM394" s="185" t="s">
        <v>932</v>
      </c>
    </row>
    <row r="395" s="2" customFormat="1" ht="24.15" customHeight="1">
      <c r="A395" s="38"/>
      <c r="B395" s="172"/>
      <c r="C395" s="173" t="s">
        <v>933</v>
      </c>
      <c r="D395" s="173" t="s">
        <v>149</v>
      </c>
      <c r="E395" s="174" t="s">
        <v>934</v>
      </c>
      <c r="F395" s="175" t="s">
        <v>935</v>
      </c>
      <c r="G395" s="176" t="s">
        <v>203</v>
      </c>
      <c r="H395" s="177">
        <v>35.799999999999997</v>
      </c>
      <c r="I395" s="178"/>
      <c r="J395" s="179">
        <f>ROUND(I395*H395,2)</f>
        <v>0</v>
      </c>
      <c r="K395" s="180"/>
      <c r="L395" s="39"/>
      <c r="M395" s="181" t="s">
        <v>1</v>
      </c>
      <c r="N395" s="182" t="s">
        <v>38</v>
      </c>
      <c r="O395" s="77"/>
      <c r="P395" s="183">
        <f>O395*H395</f>
        <v>0</v>
      </c>
      <c r="Q395" s="183">
        <v>0</v>
      </c>
      <c r="R395" s="183">
        <f>Q395*H395</f>
        <v>0</v>
      </c>
      <c r="S395" s="183">
        <v>0</v>
      </c>
      <c r="T395" s="184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185" t="s">
        <v>179</v>
      </c>
      <c r="AT395" s="185" t="s">
        <v>149</v>
      </c>
      <c r="AU395" s="185" t="s">
        <v>82</v>
      </c>
      <c r="AY395" s="19" t="s">
        <v>146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9" t="s">
        <v>80</v>
      </c>
      <c r="BK395" s="186">
        <f>ROUND(I395*H395,2)</f>
        <v>0</v>
      </c>
      <c r="BL395" s="19" t="s">
        <v>179</v>
      </c>
      <c r="BM395" s="185" t="s">
        <v>936</v>
      </c>
    </row>
    <row r="396" s="2" customFormat="1" ht="21.75" customHeight="1">
      <c r="A396" s="38"/>
      <c r="B396" s="172"/>
      <c r="C396" s="187" t="s">
        <v>937</v>
      </c>
      <c r="D396" s="187" t="s">
        <v>164</v>
      </c>
      <c r="E396" s="188" t="s">
        <v>938</v>
      </c>
      <c r="F396" s="189" t="s">
        <v>939</v>
      </c>
      <c r="G396" s="190" t="s">
        <v>215</v>
      </c>
      <c r="H396" s="191">
        <v>0.75</v>
      </c>
      <c r="I396" s="192"/>
      <c r="J396" s="193">
        <f>ROUND(I396*H396,2)</f>
        <v>0</v>
      </c>
      <c r="K396" s="194"/>
      <c r="L396" s="195"/>
      <c r="M396" s="196" t="s">
        <v>1</v>
      </c>
      <c r="N396" s="197" t="s">
        <v>38</v>
      </c>
      <c r="O396" s="77"/>
      <c r="P396" s="183">
        <f>O396*H396</f>
        <v>0</v>
      </c>
      <c r="Q396" s="183">
        <v>0.55000000000000004</v>
      </c>
      <c r="R396" s="183">
        <f>Q396*H396</f>
        <v>0.41250000000000003</v>
      </c>
      <c r="S396" s="183">
        <v>0</v>
      </c>
      <c r="T396" s="18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5" t="s">
        <v>204</v>
      </c>
      <c r="AT396" s="185" t="s">
        <v>164</v>
      </c>
      <c r="AU396" s="185" t="s">
        <v>82</v>
      </c>
      <c r="AY396" s="19" t="s">
        <v>146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9" t="s">
        <v>80</v>
      </c>
      <c r="BK396" s="186">
        <f>ROUND(I396*H396,2)</f>
        <v>0</v>
      </c>
      <c r="BL396" s="19" t="s">
        <v>179</v>
      </c>
      <c r="BM396" s="185" t="s">
        <v>940</v>
      </c>
    </row>
    <row r="397" s="2" customFormat="1" ht="24.15" customHeight="1">
      <c r="A397" s="38"/>
      <c r="B397" s="172"/>
      <c r="C397" s="173" t="s">
        <v>865</v>
      </c>
      <c r="D397" s="173" t="s">
        <v>149</v>
      </c>
      <c r="E397" s="174" t="s">
        <v>941</v>
      </c>
      <c r="F397" s="175" t="s">
        <v>942</v>
      </c>
      <c r="G397" s="176" t="s">
        <v>215</v>
      </c>
      <c r="H397" s="177">
        <v>1.23</v>
      </c>
      <c r="I397" s="178"/>
      <c r="J397" s="179">
        <f>ROUND(I397*H397,2)</f>
        <v>0</v>
      </c>
      <c r="K397" s="180"/>
      <c r="L397" s="39"/>
      <c r="M397" s="181" t="s">
        <v>1</v>
      </c>
      <c r="N397" s="182" t="s">
        <v>38</v>
      </c>
      <c r="O397" s="77"/>
      <c r="P397" s="183">
        <f>O397*H397</f>
        <v>0</v>
      </c>
      <c r="Q397" s="183">
        <v>0.023297799000000001</v>
      </c>
      <c r="R397" s="183">
        <f>Q397*H397</f>
        <v>0.028656292770000001</v>
      </c>
      <c r="S397" s="183">
        <v>0</v>
      </c>
      <c r="T397" s="18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85" t="s">
        <v>179</v>
      </c>
      <c r="AT397" s="185" t="s">
        <v>149</v>
      </c>
      <c r="AU397" s="185" t="s">
        <v>82</v>
      </c>
      <c r="AY397" s="19" t="s">
        <v>146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19" t="s">
        <v>80</v>
      </c>
      <c r="BK397" s="186">
        <f>ROUND(I397*H397,2)</f>
        <v>0</v>
      </c>
      <c r="BL397" s="19" t="s">
        <v>179</v>
      </c>
      <c r="BM397" s="185" t="s">
        <v>943</v>
      </c>
    </row>
    <row r="398" s="2" customFormat="1" ht="37.8" customHeight="1">
      <c r="A398" s="38"/>
      <c r="B398" s="172"/>
      <c r="C398" s="173" t="s">
        <v>944</v>
      </c>
      <c r="D398" s="173" t="s">
        <v>149</v>
      </c>
      <c r="E398" s="174" t="s">
        <v>945</v>
      </c>
      <c r="F398" s="175" t="s">
        <v>946</v>
      </c>
      <c r="G398" s="176" t="s">
        <v>152</v>
      </c>
      <c r="H398" s="177">
        <v>39.399999999999999</v>
      </c>
      <c r="I398" s="178"/>
      <c r="J398" s="179">
        <f>ROUND(I398*H398,2)</f>
        <v>0</v>
      </c>
      <c r="K398" s="180"/>
      <c r="L398" s="39"/>
      <c r="M398" s="181" t="s">
        <v>1</v>
      </c>
      <c r="N398" s="182" t="s">
        <v>38</v>
      </c>
      <c r="O398" s="77"/>
      <c r="P398" s="183">
        <f>O398*H398</f>
        <v>0</v>
      </c>
      <c r="Q398" s="183">
        <v>0.011361</v>
      </c>
      <c r="R398" s="183">
        <f>Q398*H398</f>
        <v>0.44762339999999995</v>
      </c>
      <c r="S398" s="183">
        <v>0</v>
      </c>
      <c r="T398" s="18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5" t="s">
        <v>179</v>
      </c>
      <c r="AT398" s="185" t="s">
        <v>149</v>
      </c>
      <c r="AU398" s="185" t="s">
        <v>82</v>
      </c>
      <c r="AY398" s="19" t="s">
        <v>146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9" t="s">
        <v>80</v>
      </c>
      <c r="BK398" s="186">
        <f>ROUND(I398*H398,2)</f>
        <v>0</v>
      </c>
      <c r="BL398" s="19" t="s">
        <v>179</v>
      </c>
      <c r="BM398" s="185" t="s">
        <v>947</v>
      </c>
    </row>
    <row r="399" s="2" customFormat="1" ht="21.75" customHeight="1">
      <c r="A399" s="38"/>
      <c r="B399" s="172"/>
      <c r="C399" s="187" t="s">
        <v>873</v>
      </c>
      <c r="D399" s="187" t="s">
        <v>164</v>
      </c>
      <c r="E399" s="188" t="s">
        <v>914</v>
      </c>
      <c r="F399" s="189" t="s">
        <v>915</v>
      </c>
      <c r="G399" s="190" t="s">
        <v>152</v>
      </c>
      <c r="H399" s="191">
        <v>39.399999999999999</v>
      </c>
      <c r="I399" s="192"/>
      <c r="J399" s="193">
        <f>ROUND(I399*H399,2)</f>
        <v>0</v>
      </c>
      <c r="K399" s="194"/>
      <c r="L399" s="195"/>
      <c r="M399" s="196" t="s">
        <v>1</v>
      </c>
      <c r="N399" s="197" t="s">
        <v>38</v>
      </c>
      <c r="O399" s="77"/>
      <c r="P399" s="183">
        <f>O399*H399</f>
        <v>0</v>
      </c>
      <c r="Q399" s="183">
        <v>0.0104</v>
      </c>
      <c r="R399" s="183">
        <f>Q399*H399</f>
        <v>0.40975999999999996</v>
      </c>
      <c r="S399" s="183">
        <v>0</v>
      </c>
      <c r="T399" s="18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185" t="s">
        <v>204</v>
      </c>
      <c r="AT399" s="185" t="s">
        <v>164</v>
      </c>
      <c r="AU399" s="185" t="s">
        <v>82</v>
      </c>
      <c r="AY399" s="19" t="s">
        <v>146</v>
      </c>
      <c r="BE399" s="186">
        <f>IF(N399="základní",J399,0)</f>
        <v>0</v>
      </c>
      <c r="BF399" s="186">
        <f>IF(N399="snížená",J399,0)</f>
        <v>0</v>
      </c>
      <c r="BG399" s="186">
        <f>IF(N399="zákl. přenesená",J399,0)</f>
        <v>0</v>
      </c>
      <c r="BH399" s="186">
        <f>IF(N399="sníž. přenesená",J399,0)</f>
        <v>0</v>
      </c>
      <c r="BI399" s="186">
        <f>IF(N399="nulová",J399,0)</f>
        <v>0</v>
      </c>
      <c r="BJ399" s="19" t="s">
        <v>80</v>
      </c>
      <c r="BK399" s="186">
        <f>ROUND(I399*H399,2)</f>
        <v>0</v>
      </c>
      <c r="BL399" s="19" t="s">
        <v>179</v>
      </c>
      <c r="BM399" s="185" t="s">
        <v>948</v>
      </c>
    </row>
    <row r="400" s="2" customFormat="1" ht="24.15" customHeight="1">
      <c r="A400" s="38"/>
      <c r="B400" s="172"/>
      <c r="C400" s="173" t="s">
        <v>949</v>
      </c>
      <c r="D400" s="173" t="s">
        <v>149</v>
      </c>
      <c r="E400" s="174" t="s">
        <v>950</v>
      </c>
      <c r="F400" s="175" t="s">
        <v>951</v>
      </c>
      <c r="G400" s="176" t="s">
        <v>152</v>
      </c>
      <c r="H400" s="177">
        <v>22.199999999999999</v>
      </c>
      <c r="I400" s="178"/>
      <c r="J400" s="179">
        <f>ROUND(I400*H400,2)</f>
        <v>0</v>
      </c>
      <c r="K400" s="180"/>
      <c r="L400" s="39"/>
      <c r="M400" s="181" t="s">
        <v>1</v>
      </c>
      <c r="N400" s="182" t="s">
        <v>38</v>
      </c>
      <c r="O400" s="77"/>
      <c r="P400" s="183">
        <f>O400*H400</f>
        <v>0</v>
      </c>
      <c r="Q400" s="183">
        <v>0</v>
      </c>
      <c r="R400" s="183">
        <f>Q400*H400</f>
        <v>0</v>
      </c>
      <c r="S400" s="183">
        <v>0.014</v>
      </c>
      <c r="T400" s="184">
        <f>S400*H400</f>
        <v>0.31080000000000002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85" t="s">
        <v>179</v>
      </c>
      <c r="AT400" s="185" t="s">
        <v>149</v>
      </c>
      <c r="AU400" s="185" t="s">
        <v>82</v>
      </c>
      <c r="AY400" s="19" t="s">
        <v>146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9" t="s">
        <v>80</v>
      </c>
      <c r="BK400" s="186">
        <f>ROUND(I400*H400,2)</f>
        <v>0</v>
      </c>
      <c r="BL400" s="19" t="s">
        <v>179</v>
      </c>
      <c r="BM400" s="185" t="s">
        <v>952</v>
      </c>
    </row>
    <row r="401" s="2" customFormat="1" ht="24.15" customHeight="1">
      <c r="A401" s="38"/>
      <c r="B401" s="172"/>
      <c r="C401" s="173" t="s">
        <v>880</v>
      </c>
      <c r="D401" s="173" t="s">
        <v>149</v>
      </c>
      <c r="E401" s="174" t="s">
        <v>953</v>
      </c>
      <c r="F401" s="175" t="s">
        <v>954</v>
      </c>
      <c r="G401" s="176" t="s">
        <v>203</v>
      </c>
      <c r="H401" s="177">
        <v>6</v>
      </c>
      <c r="I401" s="178"/>
      <c r="J401" s="179">
        <f>ROUND(I401*H401,2)</f>
        <v>0</v>
      </c>
      <c r="K401" s="180"/>
      <c r="L401" s="39"/>
      <c r="M401" s="181" t="s">
        <v>1</v>
      </c>
      <c r="N401" s="182" t="s">
        <v>38</v>
      </c>
      <c r="O401" s="77"/>
      <c r="P401" s="183">
        <f>O401*H401</f>
        <v>0</v>
      </c>
      <c r="Q401" s="183">
        <v>0</v>
      </c>
      <c r="R401" s="183">
        <f>Q401*H401</f>
        <v>0</v>
      </c>
      <c r="S401" s="183">
        <v>0</v>
      </c>
      <c r="T401" s="18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185" t="s">
        <v>179</v>
      </c>
      <c r="AT401" s="185" t="s">
        <v>149</v>
      </c>
      <c r="AU401" s="185" t="s">
        <v>82</v>
      </c>
      <c r="AY401" s="19" t="s">
        <v>146</v>
      </c>
      <c r="BE401" s="186">
        <f>IF(N401="základní",J401,0)</f>
        <v>0</v>
      </c>
      <c r="BF401" s="186">
        <f>IF(N401="snížená",J401,0)</f>
        <v>0</v>
      </c>
      <c r="BG401" s="186">
        <f>IF(N401="zákl. přenesená",J401,0)</f>
        <v>0</v>
      </c>
      <c r="BH401" s="186">
        <f>IF(N401="sníž. přenesená",J401,0)</f>
        <v>0</v>
      </c>
      <c r="BI401" s="186">
        <f>IF(N401="nulová",J401,0)</f>
        <v>0</v>
      </c>
      <c r="BJ401" s="19" t="s">
        <v>80</v>
      </c>
      <c r="BK401" s="186">
        <f>ROUND(I401*H401,2)</f>
        <v>0</v>
      </c>
      <c r="BL401" s="19" t="s">
        <v>179</v>
      </c>
      <c r="BM401" s="185" t="s">
        <v>955</v>
      </c>
    </row>
    <row r="402" s="2" customFormat="1" ht="21.75" customHeight="1">
      <c r="A402" s="38"/>
      <c r="B402" s="172"/>
      <c r="C402" s="187" t="s">
        <v>956</v>
      </c>
      <c r="D402" s="187" t="s">
        <v>164</v>
      </c>
      <c r="E402" s="188" t="s">
        <v>957</v>
      </c>
      <c r="F402" s="189" t="s">
        <v>958</v>
      </c>
      <c r="G402" s="190" t="s">
        <v>215</v>
      </c>
      <c r="H402" s="191">
        <v>0.14999999999999999</v>
      </c>
      <c r="I402" s="192"/>
      <c r="J402" s="193">
        <f>ROUND(I402*H402,2)</f>
        <v>0</v>
      </c>
      <c r="K402" s="194"/>
      <c r="L402" s="195"/>
      <c r="M402" s="196" t="s">
        <v>1</v>
      </c>
      <c r="N402" s="197" t="s">
        <v>38</v>
      </c>
      <c r="O402" s="77"/>
      <c r="P402" s="183">
        <f>O402*H402</f>
        <v>0</v>
      </c>
      <c r="Q402" s="183">
        <v>0.55000000000000004</v>
      </c>
      <c r="R402" s="183">
        <f>Q402*H402</f>
        <v>0.082500000000000004</v>
      </c>
      <c r="S402" s="183">
        <v>0</v>
      </c>
      <c r="T402" s="184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85" t="s">
        <v>204</v>
      </c>
      <c r="AT402" s="185" t="s">
        <v>164</v>
      </c>
      <c r="AU402" s="185" t="s">
        <v>82</v>
      </c>
      <c r="AY402" s="19" t="s">
        <v>146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9" t="s">
        <v>80</v>
      </c>
      <c r="BK402" s="186">
        <f>ROUND(I402*H402,2)</f>
        <v>0</v>
      </c>
      <c r="BL402" s="19" t="s">
        <v>179</v>
      </c>
      <c r="BM402" s="185" t="s">
        <v>959</v>
      </c>
    </row>
    <row r="403" s="2" customFormat="1" ht="24.15" customHeight="1">
      <c r="A403" s="38"/>
      <c r="B403" s="172"/>
      <c r="C403" s="173" t="s">
        <v>884</v>
      </c>
      <c r="D403" s="173" t="s">
        <v>149</v>
      </c>
      <c r="E403" s="174" t="s">
        <v>960</v>
      </c>
      <c r="F403" s="175" t="s">
        <v>961</v>
      </c>
      <c r="G403" s="176" t="s">
        <v>203</v>
      </c>
      <c r="H403" s="177">
        <v>6</v>
      </c>
      <c r="I403" s="178"/>
      <c r="J403" s="179">
        <f>ROUND(I403*H403,2)</f>
        <v>0</v>
      </c>
      <c r="K403" s="180"/>
      <c r="L403" s="39"/>
      <c r="M403" s="181" t="s">
        <v>1</v>
      </c>
      <c r="N403" s="182" t="s">
        <v>38</v>
      </c>
      <c r="O403" s="77"/>
      <c r="P403" s="183">
        <f>O403*H403</f>
        <v>0</v>
      </c>
      <c r="Q403" s="183">
        <v>0</v>
      </c>
      <c r="R403" s="183">
        <f>Q403*H403</f>
        <v>0</v>
      </c>
      <c r="S403" s="183">
        <v>0.033000000000000002</v>
      </c>
      <c r="T403" s="184">
        <f>S403*H403</f>
        <v>0.19800000000000001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85" t="s">
        <v>179</v>
      </c>
      <c r="AT403" s="185" t="s">
        <v>149</v>
      </c>
      <c r="AU403" s="185" t="s">
        <v>82</v>
      </c>
      <c r="AY403" s="19" t="s">
        <v>146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9" t="s">
        <v>80</v>
      </c>
      <c r="BK403" s="186">
        <f>ROUND(I403*H403,2)</f>
        <v>0</v>
      </c>
      <c r="BL403" s="19" t="s">
        <v>179</v>
      </c>
      <c r="BM403" s="185" t="s">
        <v>962</v>
      </c>
    </row>
    <row r="404" s="2" customFormat="1" ht="24.15" customHeight="1">
      <c r="A404" s="38"/>
      <c r="B404" s="172"/>
      <c r="C404" s="173" t="s">
        <v>963</v>
      </c>
      <c r="D404" s="173" t="s">
        <v>149</v>
      </c>
      <c r="E404" s="174" t="s">
        <v>964</v>
      </c>
      <c r="F404" s="175" t="s">
        <v>965</v>
      </c>
      <c r="G404" s="176" t="s">
        <v>152</v>
      </c>
      <c r="H404" s="177">
        <v>3.7999999999999998</v>
      </c>
      <c r="I404" s="178"/>
      <c r="J404" s="179">
        <f>ROUND(I404*H404,2)</f>
        <v>0</v>
      </c>
      <c r="K404" s="180"/>
      <c r="L404" s="39"/>
      <c r="M404" s="181" t="s">
        <v>1</v>
      </c>
      <c r="N404" s="182" t="s">
        <v>38</v>
      </c>
      <c r="O404" s="77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85" t="s">
        <v>179</v>
      </c>
      <c r="AT404" s="185" t="s">
        <v>149</v>
      </c>
      <c r="AU404" s="185" t="s">
        <v>82</v>
      </c>
      <c r="AY404" s="19" t="s">
        <v>146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9" t="s">
        <v>80</v>
      </c>
      <c r="BK404" s="186">
        <f>ROUND(I404*H404,2)</f>
        <v>0</v>
      </c>
      <c r="BL404" s="19" t="s">
        <v>179</v>
      </c>
      <c r="BM404" s="185" t="s">
        <v>966</v>
      </c>
    </row>
    <row r="405" s="2" customFormat="1" ht="21.75" customHeight="1">
      <c r="A405" s="38"/>
      <c r="B405" s="172"/>
      <c r="C405" s="187" t="s">
        <v>888</v>
      </c>
      <c r="D405" s="187" t="s">
        <v>164</v>
      </c>
      <c r="E405" s="188" t="s">
        <v>967</v>
      </c>
      <c r="F405" s="189" t="s">
        <v>968</v>
      </c>
      <c r="G405" s="190" t="s">
        <v>215</v>
      </c>
      <c r="H405" s="191">
        <v>0.050000000000000003</v>
      </c>
      <c r="I405" s="192"/>
      <c r="J405" s="193">
        <f>ROUND(I405*H405,2)</f>
        <v>0</v>
      </c>
      <c r="K405" s="194"/>
      <c r="L405" s="195"/>
      <c r="M405" s="196" t="s">
        <v>1</v>
      </c>
      <c r="N405" s="197" t="s">
        <v>38</v>
      </c>
      <c r="O405" s="77"/>
      <c r="P405" s="183">
        <f>O405*H405</f>
        <v>0</v>
      </c>
      <c r="Q405" s="183">
        <v>0.55000000000000004</v>
      </c>
      <c r="R405" s="183">
        <f>Q405*H405</f>
        <v>0.027500000000000004</v>
      </c>
      <c r="S405" s="183">
        <v>0</v>
      </c>
      <c r="T405" s="18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85" t="s">
        <v>204</v>
      </c>
      <c r="AT405" s="185" t="s">
        <v>164</v>
      </c>
      <c r="AU405" s="185" t="s">
        <v>82</v>
      </c>
      <c r="AY405" s="19" t="s">
        <v>146</v>
      </c>
      <c r="BE405" s="186">
        <f>IF(N405="základní",J405,0)</f>
        <v>0</v>
      </c>
      <c r="BF405" s="186">
        <f>IF(N405="snížená",J405,0)</f>
        <v>0</v>
      </c>
      <c r="BG405" s="186">
        <f>IF(N405="zákl. přenesená",J405,0)</f>
        <v>0</v>
      </c>
      <c r="BH405" s="186">
        <f>IF(N405="sníž. přenesená",J405,0)</f>
        <v>0</v>
      </c>
      <c r="BI405" s="186">
        <f>IF(N405="nulová",J405,0)</f>
        <v>0</v>
      </c>
      <c r="BJ405" s="19" t="s">
        <v>80</v>
      </c>
      <c r="BK405" s="186">
        <f>ROUND(I405*H405,2)</f>
        <v>0</v>
      </c>
      <c r="BL405" s="19" t="s">
        <v>179</v>
      </c>
      <c r="BM405" s="185" t="s">
        <v>969</v>
      </c>
    </row>
    <row r="406" s="2" customFormat="1" ht="24.15" customHeight="1">
      <c r="A406" s="38"/>
      <c r="B406" s="172"/>
      <c r="C406" s="173" t="s">
        <v>970</v>
      </c>
      <c r="D406" s="173" t="s">
        <v>149</v>
      </c>
      <c r="E406" s="174" t="s">
        <v>971</v>
      </c>
      <c r="F406" s="175" t="s">
        <v>972</v>
      </c>
      <c r="G406" s="176" t="s">
        <v>152</v>
      </c>
      <c r="H406" s="177">
        <v>22.199999999999999</v>
      </c>
      <c r="I406" s="178"/>
      <c r="J406" s="179">
        <f>ROUND(I406*H406,2)</f>
        <v>0</v>
      </c>
      <c r="K406" s="180"/>
      <c r="L406" s="39"/>
      <c r="M406" s="181" t="s">
        <v>1</v>
      </c>
      <c r="N406" s="182" t="s">
        <v>38</v>
      </c>
      <c r="O406" s="77"/>
      <c r="P406" s="183">
        <f>O406*H406</f>
        <v>0</v>
      </c>
      <c r="Q406" s="183">
        <v>0</v>
      </c>
      <c r="R406" s="183">
        <f>Q406*H406</f>
        <v>0</v>
      </c>
      <c r="S406" s="183">
        <v>0.040000000000000001</v>
      </c>
      <c r="T406" s="184">
        <f>S406*H406</f>
        <v>0.88800000000000001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85" t="s">
        <v>179</v>
      </c>
      <c r="AT406" s="185" t="s">
        <v>149</v>
      </c>
      <c r="AU406" s="185" t="s">
        <v>82</v>
      </c>
      <c r="AY406" s="19" t="s">
        <v>146</v>
      </c>
      <c r="BE406" s="186">
        <f>IF(N406="základní",J406,0)</f>
        <v>0</v>
      </c>
      <c r="BF406" s="186">
        <f>IF(N406="snížená",J406,0)</f>
        <v>0</v>
      </c>
      <c r="BG406" s="186">
        <f>IF(N406="zákl. přenesená",J406,0)</f>
        <v>0</v>
      </c>
      <c r="BH406" s="186">
        <f>IF(N406="sníž. přenesená",J406,0)</f>
        <v>0</v>
      </c>
      <c r="BI406" s="186">
        <f>IF(N406="nulová",J406,0)</f>
        <v>0</v>
      </c>
      <c r="BJ406" s="19" t="s">
        <v>80</v>
      </c>
      <c r="BK406" s="186">
        <f>ROUND(I406*H406,2)</f>
        <v>0</v>
      </c>
      <c r="BL406" s="19" t="s">
        <v>179</v>
      </c>
      <c r="BM406" s="185" t="s">
        <v>973</v>
      </c>
    </row>
    <row r="407" s="2" customFormat="1" ht="24.15" customHeight="1">
      <c r="A407" s="38"/>
      <c r="B407" s="172"/>
      <c r="C407" s="173" t="s">
        <v>892</v>
      </c>
      <c r="D407" s="173" t="s">
        <v>149</v>
      </c>
      <c r="E407" s="174" t="s">
        <v>974</v>
      </c>
      <c r="F407" s="175" t="s">
        <v>975</v>
      </c>
      <c r="G407" s="176" t="s">
        <v>152</v>
      </c>
      <c r="H407" s="177">
        <v>280.98000000000002</v>
      </c>
      <c r="I407" s="178"/>
      <c r="J407" s="179">
        <f>ROUND(I407*H407,2)</f>
        <v>0</v>
      </c>
      <c r="K407" s="180"/>
      <c r="L407" s="39"/>
      <c r="M407" s="181" t="s">
        <v>1</v>
      </c>
      <c r="N407" s="182" t="s">
        <v>38</v>
      </c>
      <c r="O407" s="77"/>
      <c r="P407" s="183">
        <f>O407*H407</f>
        <v>0</v>
      </c>
      <c r="Q407" s="183">
        <v>0.0194599971528223</v>
      </c>
      <c r="R407" s="183">
        <f>Q407*H407</f>
        <v>5.4678700000000102</v>
      </c>
      <c r="S407" s="183">
        <v>0</v>
      </c>
      <c r="T407" s="18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85" t="s">
        <v>179</v>
      </c>
      <c r="AT407" s="185" t="s">
        <v>149</v>
      </c>
      <c r="AU407" s="185" t="s">
        <v>82</v>
      </c>
      <c r="AY407" s="19" t="s">
        <v>146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9" t="s">
        <v>80</v>
      </c>
      <c r="BK407" s="186">
        <f>ROUND(I407*H407,2)</f>
        <v>0</v>
      </c>
      <c r="BL407" s="19" t="s">
        <v>179</v>
      </c>
      <c r="BM407" s="185" t="s">
        <v>976</v>
      </c>
    </row>
    <row r="408" s="2" customFormat="1" ht="24.15" customHeight="1">
      <c r="A408" s="38"/>
      <c r="B408" s="172"/>
      <c r="C408" s="173" t="s">
        <v>977</v>
      </c>
      <c r="D408" s="198" t="s">
        <v>149</v>
      </c>
      <c r="E408" s="174" t="s">
        <v>978</v>
      </c>
      <c r="F408" s="175" t="s">
        <v>979</v>
      </c>
      <c r="G408" s="176" t="s">
        <v>328</v>
      </c>
      <c r="H408" s="177">
        <v>9.1679999999999993</v>
      </c>
      <c r="I408" s="178"/>
      <c r="J408" s="179">
        <f>ROUND(I408*H408,2)</f>
        <v>0</v>
      </c>
      <c r="K408" s="180"/>
      <c r="L408" s="39"/>
      <c r="M408" s="181" t="s">
        <v>1</v>
      </c>
      <c r="N408" s="182" t="s">
        <v>38</v>
      </c>
      <c r="O408" s="77"/>
      <c r="P408" s="183">
        <f>O408*H408</f>
        <v>0</v>
      </c>
      <c r="Q408" s="183">
        <v>0</v>
      </c>
      <c r="R408" s="183">
        <f>Q408*H408</f>
        <v>0</v>
      </c>
      <c r="S408" s="183">
        <v>0</v>
      </c>
      <c r="T408" s="184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85" t="s">
        <v>179</v>
      </c>
      <c r="AT408" s="185" t="s">
        <v>149</v>
      </c>
      <c r="AU408" s="185" t="s">
        <v>82</v>
      </c>
      <c r="AY408" s="19" t="s">
        <v>146</v>
      </c>
      <c r="BE408" s="186">
        <f>IF(N408="základní",J408,0)</f>
        <v>0</v>
      </c>
      <c r="BF408" s="186">
        <f>IF(N408="snížená",J408,0)</f>
        <v>0</v>
      </c>
      <c r="BG408" s="186">
        <f>IF(N408="zákl. přenesená",J408,0)</f>
        <v>0</v>
      </c>
      <c r="BH408" s="186">
        <f>IF(N408="sníž. přenesená",J408,0)</f>
        <v>0</v>
      </c>
      <c r="BI408" s="186">
        <f>IF(N408="nulová",J408,0)</f>
        <v>0</v>
      </c>
      <c r="BJ408" s="19" t="s">
        <v>80</v>
      </c>
      <c r="BK408" s="186">
        <f>ROUND(I408*H408,2)</f>
        <v>0</v>
      </c>
      <c r="BL408" s="19" t="s">
        <v>179</v>
      </c>
      <c r="BM408" s="185" t="s">
        <v>980</v>
      </c>
    </row>
    <row r="409" s="12" customFormat="1" ht="22.8" customHeight="1">
      <c r="A409" s="12"/>
      <c r="B409" s="159"/>
      <c r="C409" s="12"/>
      <c r="D409" s="160" t="s">
        <v>72</v>
      </c>
      <c r="E409" s="170" t="s">
        <v>981</v>
      </c>
      <c r="F409" s="170" t="s">
        <v>982</v>
      </c>
      <c r="G409" s="12"/>
      <c r="H409" s="12"/>
      <c r="I409" s="162"/>
      <c r="J409" s="171">
        <f>BK409</f>
        <v>0</v>
      </c>
      <c r="K409" s="12"/>
      <c r="L409" s="159"/>
      <c r="M409" s="164"/>
      <c r="N409" s="165"/>
      <c r="O409" s="165"/>
      <c r="P409" s="166">
        <f>SUM(P410:P426)</f>
        <v>0</v>
      </c>
      <c r="Q409" s="165"/>
      <c r="R409" s="166">
        <f>SUM(R410:R426)</f>
        <v>18.317665216599998</v>
      </c>
      <c r="S409" s="165"/>
      <c r="T409" s="167">
        <f>SUM(T410:T426)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160" t="s">
        <v>82</v>
      </c>
      <c r="AT409" s="168" t="s">
        <v>72</v>
      </c>
      <c r="AU409" s="168" t="s">
        <v>80</v>
      </c>
      <c r="AY409" s="160" t="s">
        <v>146</v>
      </c>
      <c r="BK409" s="169">
        <f>SUM(BK410:BK426)</f>
        <v>0</v>
      </c>
    </row>
    <row r="410" s="2" customFormat="1" ht="33" customHeight="1">
      <c r="A410" s="38"/>
      <c r="B410" s="172"/>
      <c r="C410" s="173" t="s">
        <v>896</v>
      </c>
      <c r="D410" s="173" t="s">
        <v>149</v>
      </c>
      <c r="E410" s="174" t="s">
        <v>983</v>
      </c>
      <c r="F410" s="175" t="s">
        <v>984</v>
      </c>
      <c r="G410" s="176" t="s">
        <v>152</v>
      </c>
      <c r="H410" s="177">
        <v>18.649999999999999</v>
      </c>
      <c r="I410" s="178"/>
      <c r="J410" s="179">
        <f>ROUND(I410*H410,2)</f>
        <v>0</v>
      </c>
      <c r="K410" s="180"/>
      <c r="L410" s="39"/>
      <c r="M410" s="181" t="s">
        <v>1</v>
      </c>
      <c r="N410" s="182" t="s">
        <v>38</v>
      </c>
      <c r="O410" s="77"/>
      <c r="P410" s="183">
        <f>O410*H410</f>
        <v>0</v>
      </c>
      <c r="Q410" s="183">
        <v>0.0481071</v>
      </c>
      <c r="R410" s="183">
        <f>Q410*H410</f>
        <v>0.89719741499999994</v>
      </c>
      <c r="S410" s="183">
        <v>0</v>
      </c>
      <c r="T410" s="18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185" t="s">
        <v>179</v>
      </c>
      <c r="AT410" s="185" t="s">
        <v>149</v>
      </c>
      <c r="AU410" s="185" t="s">
        <v>82</v>
      </c>
      <c r="AY410" s="19" t="s">
        <v>146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19" t="s">
        <v>80</v>
      </c>
      <c r="BK410" s="186">
        <f>ROUND(I410*H410,2)</f>
        <v>0</v>
      </c>
      <c r="BL410" s="19" t="s">
        <v>179</v>
      </c>
      <c r="BM410" s="185" t="s">
        <v>985</v>
      </c>
    </row>
    <row r="411" s="2" customFormat="1" ht="33" customHeight="1">
      <c r="A411" s="38"/>
      <c r="B411" s="172"/>
      <c r="C411" s="173" t="s">
        <v>986</v>
      </c>
      <c r="D411" s="173" t="s">
        <v>149</v>
      </c>
      <c r="E411" s="174" t="s">
        <v>987</v>
      </c>
      <c r="F411" s="175" t="s">
        <v>988</v>
      </c>
      <c r="G411" s="176" t="s">
        <v>152</v>
      </c>
      <c r="H411" s="177">
        <v>17</v>
      </c>
      <c r="I411" s="178"/>
      <c r="J411" s="179">
        <f>ROUND(I411*H411,2)</f>
        <v>0</v>
      </c>
      <c r="K411" s="180"/>
      <c r="L411" s="39"/>
      <c r="M411" s="181" t="s">
        <v>1</v>
      </c>
      <c r="N411" s="182" t="s">
        <v>38</v>
      </c>
      <c r="O411" s="77"/>
      <c r="P411" s="183">
        <f>O411*H411</f>
        <v>0</v>
      </c>
      <c r="Q411" s="183">
        <v>0.046963999999999999</v>
      </c>
      <c r="R411" s="183">
        <f>Q411*H411</f>
        <v>0.79838799999999999</v>
      </c>
      <c r="S411" s="183">
        <v>0</v>
      </c>
      <c r="T411" s="184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85" t="s">
        <v>179</v>
      </c>
      <c r="AT411" s="185" t="s">
        <v>149</v>
      </c>
      <c r="AU411" s="185" t="s">
        <v>82</v>
      </c>
      <c r="AY411" s="19" t="s">
        <v>146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9" t="s">
        <v>80</v>
      </c>
      <c r="BK411" s="186">
        <f>ROUND(I411*H411,2)</f>
        <v>0</v>
      </c>
      <c r="BL411" s="19" t="s">
        <v>179</v>
      </c>
      <c r="BM411" s="185" t="s">
        <v>989</v>
      </c>
    </row>
    <row r="412" s="2" customFormat="1" ht="37.8" customHeight="1">
      <c r="A412" s="38"/>
      <c r="B412" s="172"/>
      <c r="C412" s="173" t="s">
        <v>900</v>
      </c>
      <c r="D412" s="173" t="s">
        <v>149</v>
      </c>
      <c r="E412" s="174" t="s">
        <v>990</v>
      </c>
      <c r="F412" s="175" t="s">
        <v>991</v>
      </c>
      <c r="G412" s="176" t="s">
        <v>152</v>
      </c>
      <c r="H412" s="177">
        <v>280.98000000000002</v>
      </c>
      <c r="I412" s="178"/>
      <c r="J412" s="179">
        <f>ROUND(I412*H412,2)</f>
        <v>0</v>
      </c>
      <c r="K412" s="180"/>
      <c r="L412" s="39"/>
      <c r="M412" s="181" t="s">
        <v>1</v>
      </c>
      <c r="N412" s="182" t="s">
        <v>38</v>
      </c>
      <c r="O412" s="77"/>
      <c r="P412" s="183">
        <f>O412*H412</f>
        <v>0</v>
      </c>
      <c r="Q412" s="183">
        <v>0.031194220000000002</v>
      </c>
      <c r="R412" s="183">
        <f>Q412*H412</f>
        <v>8.764951935600001</v>
      </c>
      <c r="S412" s="183">
        <v>0</v>
      </c>
      <c r="T412" s="18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85" t="s">
        <v>179</v>
      </c>
      <c r="AT412" s="185" t="s">
        <v>149</v>
      </c>
      <c r="AU412" s="185" t="s">
        <v>82</v>
      </c>
      <c r="AY412" s="19" t="s">
        <v>146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9" t="s">
        <v>80</v>
      </c>
      <c r="BK412" s="186">
        <f>ROUND(I412*H412,2)</f>
        <v>0</v>
      </c>
      <c r="BL412" s="19" t="s">
        <v>179</v>
      </c>
      <c r="BM412" s="185" t="s">
        <v>992</v>
      </c>
    </row>
    <row r="413" s="2" customFormat="1" ht="16.5" customHeight="1">
      <c r="A413" s="38"/>
      <c r="B413" s="172"/>
      <c r="C413" s="173" t="s">
        <v>993</v>
      </c>
      <c r="D413" s="173" t="s">
        <v>149</v>
      </c>
      <c r="E413" s="174" t="s">
        <v>994</v>
      </c>
      <c r="F413" s="175" t="s">
        <v>995</v>
      </c>
      <c r="G413" s="176" t="s">
        <v>152</v>
      </c>
      <c r="H413" s="177">
        <v>280.98000000000002</v>
      </c>
      <c r="I413" s="178"/>
      <c r="J413" s="179">
        <f>ROUND(I413*H413,2)</f>
        <v>0</v>
      </c>
      <c r="K413" s="180"/>
      <c r="L413" s="39"/>
      <c r="M413" s="181" t="s">
        <v>1</v>
      </c>
      <c r="N413" s="182" t="s">
        <v>38</v>
      </c>
      <c r="O413" s="77"/>
      <c r="P413" s="183">
        <f>O413*H413</f>
        <v>0</v>
      </c>
      <c r="Q413" s="183">
        <v>0</v>
      </c>
      <c r="R413" s="183">
        <f>Q413*H413</f>
        <v>0</v>
      </c>
      <c r="S413" s="183">
        <v>0</v>
      </c>
      <c r="T413" s="18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185" t="s">
        <v>179</v>
      </c>
      <c r="AT413" s="185" t="s">
        <v>149</v>
      </c>
      <c r="AU413" s="185" t="s">
        <v>82</v>
      </c>
      <c r="AY413" s="19" t="s">
        <v>146</v>
      </c>
      <c r="BE413" s="186">
        <f>IF(N413="základní",J413,0)</f>
        <v>0</v>
      </c>
      <c r="BF413" s="186">
        <f>IF(N413="snížená",J413,0)</f>
        <v>0</v>
      </c>
      <c r="BG413" s="186">
        <f>IF(N413="zákl. přenesená",J413,0)</f>
        <v>0</v>
      </c>
      <c r="BH413" s="186">
        <f>IF(N413="sníž. přenesená",J413,0)</f>
        <v>0</v>
      </c>
      <c r="BI413" s="186">
        <f>IF(N413="nulová",J413,0)</f>
        <v>0</v>
      </c>
      <c r="BJ413" s="19" t="s">
        <v>80</v>
      </c>
      <c r="BK413" s="186">
        <f>ROUND(I413*H413,2)</f>
        <v>0</v>
      </c>
      <c r="BL413" s="19" t="s">
        <v>179</v>
      </c>
      <c r="BM413" s="185" t="s">
        <v>996</v>
      </c>
    </row>
    <row r="414" s="2" customFormat="1" ht="24.15" customHeight="1">
      <c r="A414" s="38"/>
      <c r="B414" s="172"/>
      <c r="C414" s="187" t="s">
        <v>997</v>
      </c>
      <c r="D414" s="187" t="s">
        <v>164</v>
      </c>
      <c r="E414" s="188" t="s">
        <v>998</v>
      </c>
      <c r="F414" s="189" t="s">
        <v>999</v>
      </c>
      <c r="G414" s="190" t="s">
        <v>152</v>
      </c>
      <c r="H414" s="191">
        <v>309.07799999999997</v>
      </c>
      <c r="I414" s="192"/>
      <c r="J414" s="193">
        <f>ROUND(I414*H414,2)</f>
        <v>0</v>
      </c>
      <c r="K414" s="194"/>
      <c r="L414" s="195"/>
      <c r="M414" s="196" t="s">
        <v>1</v>
      </c>
      <c r="N414" s="197" t="s">
        <v>38</v>
      </c>
      <c r="O414" s="77"/>
      <c r="P414" s="183">
        <f>O414*H414</f>
        <v>0</v>
      </c>
      <c r="Q414" s="183">
        <v>0.00016000000000000001</v>
      </c>
      <c r="R414" s="183">
        <f>Q414*H414</f>
        <v>0.04945248</v>
      </c>
      <c r="S414" s="183">
        <v>0</v>
      </c>
      <c r="T414" s="18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185" t="s">
        <v>204</v>
      </c>
      <c r="AT414" s="185" t="s">
        <v>164</v>
      </c>
      <c r="AU414" s="185" t="s">
        <v>82</v>
      </c>
      <c r="AY414" s="19" t="s">
        <v>146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9" t="s">
        <v>80</v>
      </c>
      <c r="BK414" s="186">
        <f>ROUND(I414*H414,2)</f>
        <v>0</v>
      </c>
      <c r="BL414" s="19" t="s">
        <v>179</v>
      </c>
      <c r="BM414" s="185" t="s">
        <v>1000</v>
      </c>
    </row>
    <row r="415" s="2" customFormat="1" ht="37.8" customHeight="1">
      <c r="A415" s="38"/>
      <c r="B415" s="172"/>
      <c r="C415" s="173" t="s">
        <v>1001</v>
      </c>
      <c r="D415" s="198" t="s">
        <v>149</v>
      </c>
      <c r="E415" s="174" t="s">
        <v>1002</v>
      </c>
      <c r="F415" s="175" t="s">
        <v>1003</v>
      </c>
      <c r="G415" s="176" t="s">
        <v>152</v>
      </c>
      <c r="H415" s="177">
        <v>190</v>
      </c>
      <c r="I415" s="178"/>
      <c r="J415" s="179">
        <f>ROUND(I415*H415,2)</f>
        <v>0</v>
      </c>
      <c r="K415" s="180"/>
      <c r="L415" s="39"/>
      <c r="M415" s="181" t="s">
        <v>1</v>
      </c>
      <c r="N415" s="182" t="s">
        <v>38</v>
      </c>
      <c r="O415" s="77"/>
      <c r="P415" s="183">
        <f>O415*H415</f>
        <v>0</v>
      </c>
      <c r="Q415" s="183">
        <v>0.039574499999999999</v>
      </c>
      <c r="R415" s="183">
        <f>Q415*H415</f>
        <v>7.5191549999999996</v>
      </c>
      <c r="S415" s="183">
        <v>0</v>
      </c>
      <c r="T415" s="18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85" t="s">
        <v>179</v>
      </c>
      <c r="AT415" s="185" t="s">
        <v>149</v>
      </c>
      <c r="AU415" s="185" t="s">
        <v>82</v>
      </c>
      <c r="AY415" s="19" t="s">
        <v>146</v>
      </c>
      <c r="BE415" s="186">
        <f>IF(N415="základní",J415,0)</f>
        <v>0</v>
      </c>
      <c r="BF415" s="186">
        <f>IF(N415="snížená",J415,0)</f>
        <v>0</v>
      </c>
      <c r="BG415" s="186">
        <f>IF(N415="zákl. přenesená",J415,0)</f>
        <v>0</v>
      </c>
      <c r="BH415" s="186">
        <f>IF(N415="sníž. přenesená",J415,0)</f>
        <v>0</v>
      </c>
      <c r="BI415" s="186">
        <f>IF(N415="nulová",J415,0)</f>
        <v>0</v>
      </c>
      <c r="BJ415" s="19" t="s">
        <v>80</v>
      </c>
      <c r="BK415" s="186">
        <f>ROUND(I415*H415,2)</f>
        <v>0</v>
      </c>
      <c r="BL415" s="19" t="s">
        <v>179</v>
      </c>
      <c r="BM415" s="185" t="s">
        <v>1004</v>
      </c>
    </row>
    <row r="416" s="15" customFormat="1">
      <c r="A416" s="15"/>
      <c r="B416" s="217"/>
      <c r="C416" s="15"/>
      <c r="D416" s="200" t="s">
        <v>247</v>
      </c>
      <c r="E416" s="218" t="s">
        <v>1</v>
      </c>
      <c r="F416" s="219" t="s">
        <v>406</v>
      </c>
      <c r="G416" s="15"/>
      <c r="H416" s="218" t="s">
        <v>1</v>
      </c>
      <c r="I416" s="220"/>
      <c r="J416" s="15"/>
      <c r="K416" s="15"/>
      <c r="L416" s="217"/>
      <c r="M416" s="221"/>
      <c r="N416" s="222"/>
      <c r="O416" s="222"/>
      <c r="P416" s="222"/>
      <c r="Q416" s="222"/>
      <c r="R416" s="222"/>
      <c r="S416" s="222"/>
      <c r="T416" s="22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18" t="s">
        <v>247</v>
      </c>
      <c r="AU416" s="218" t="s">
        <v>82</v>
      </c>
      <c r="AV416" s="15" t="s">
        <v>80</v>
      </c>
      <c r="AW416" s="15" t="s">
        <v>31</v>
      </c>
      <c r="AX416" s="15" t="s">
        <v>73</v>
      </c>
      <c r="AY416" s="218" t="s">
        <v>146</v>
      </c>
    </row>
    <row r="417" s="13" customFormat="1">
      <c r="A417" s="13"/>
      <c r="B417" s="199"/>
      <c r="C417" s="13"/>
      <c r="D417" s="200" t="s">
        <v>247</v>
      </c>
      <c r="E417" s="201" t="s">
        <v>1</v>
      </c>
      <c r="F417" s="202" t="s">
        <v>407</v>
      </c>
      <c r="G417" s="13"/>
      <c r="H417" s="203">
        <v>190</v>
      </c>
      <c r="I417" s="204"/>
      <c r="J417" s="13"/>
      <c r="K417" s="13"/>
      <c r="L417" s="199"/>
      <c r="M417" s="205"/>
      <c r="N417" s="206"/>
      <c r="O417" s="206"/>
      <c r="P417" s="206"/>
      <c r="Q417" s="206"/>
      <c r="R417" s="206"/>
      <c r="S417" s="206"/>
      <c r="T417" s="20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01" t="s">
        <v>247</v>
      </c>
      <c r="AU417" s="201" t="s">
        <v>82</v>
      </c>
      <c r="AV417" s="13" t="s">
        <v>82</v>
      </c>
      <c r="AW417" s="13" t="s">
        <v>31</v>
      </c>
      <c r="AX417" s="13" t="s">
        <v>73</v>
      </c>
      <c r="AY417" s="201" t="s">
        <v>146</v>
      </c>
    </row>
    <row r="418" s="14" customFormat="1">
      <c r="A418" s="14"/>
      <c r="B418" s="208"/>
      <c r="C418" s="14"/>
      <c r="D418" s="200" t="s">
        <v>247</v>
      </c>
      <c r="E418" s="209" t="s">
        <v>1</v>
      </c>
      <c r="F418" s="210" t="s">
        <v>249</v>
      </c>
      <c r="G418" s="14"/>
      <c r="H418" s="211">
        <v>190</v>
      </c>
      <c r="I418" s="212"/>
      <c r="J418" s="14"/>
      <c r="K418" s="14"/>
      <c r="L418" s="208"/>
      <c r="M418" s="213"/>
      <c r="N418" s="214"/>
      <c r="O418" s="214"/>
      <c r="P418" s="214"/>
      <c r="Q418" s="214"/>
      <c r="R418" s="214"/>
      <c r="S418" s="214"/>
      <c r="T418" s="21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9" t="s">
        <v>247</v>
      </c>
      <c r="AU418" s="209" t="s">
        <v>82</v>
      </c>
      <c r="AV418" s="14" t="s">
        <v>153</v>
      </c>
      <c r="AW418" s="14" t="s">
        <v>31</v>
      </c>
      <c r="AX418" s="14" t="s">
        <v>80</v>
      </c>
      <c r="AY418" s="209" t="s">
        <v>146</v>
      </c>
    </row>
    <row r="419" s="2" customFormat="1" ht="24.15" customHeight="1">
      <c r="A419" s="38"/>
      <c r="B419" s="172"/>
      <c r="C419" s="173" t="s">
        <v>1005</v>
      </c>
      <c r="D419" s="173" t="s">
        <v>149</v>
      </c>
      <c r="E419" s="174" t="s">
        <v>1006</v>
      </c>
      <c r="F419" s="175" t="s">
        <v>1007</v>
      </c>
      <c r="G419" s="176" t="s">
        <v>152</v>
      </c>
      <c r="H419" s="177">
        <v>12.359999999999999</v>
      </c>
      <c r="I419" s="178"/>
      <c r="J419" s="179">
        <f>ROUND(I419*H419,2)</f>
        <v>0</v>
      </c>
      <c r="K419" s="180"/>
      <c r="L419" s="39"/>
      <c r="M419" s="181" t="s">
        <v>1</v>
      </c>
      <c r="N419" s="182" t="s">
        <v>38</v>
      </c>
      <c r="O419" s="77"/>
      <c r="P419" s="183">
        <f>O419*H419</f>
        <v>0</v>
      </c>
      <c r="Q419" s="183">
        <v>0.017096099999999999</v>
      </c>
      <c r="R419" s="183">
        <f>Q419*H419</f>
        <v>0.21130779599999999</v>
      </c>
      <c r="S419" s="183">
        <v>0</v>
      </c>
      <c r="T419" s="18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85" t="s">
        <v>179</v>
      </c>
      <c r="AT419" s="185" t="s">
        <v>149</v>
      </c>
      <c r="AU419" s="185" t="s">
        <v>82</v>
      </c>
      <c r="AY419" s="19" t="s">
        <v>146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19" t="s">
        <v>80</v>
      </c>
      <c r="BK419" s="186">
        <f>ROUND(I419*H419,2)</f>
        <v>0</v>
      </c>
      <c r="BL419" s="19" t="s">
        <v>179</v>
      </c>
      <c r="BM419" s="185" t="s">
        <v>1008</v>
      </c>
    </row>
    <row r="420" s="15" customFormat="1">
      <c r="A420" s="15"/>
      <c r="B420" s="217"/>
      <c r="C420" s="15"/>
      <c r="D420" s="200" t="s">
        <v>247</v>
      </c>
      <c r="E420" s="218" t="s">
        <v>1</v>
      </c>
      <c r="F420" s="219" t="s">
        <v>404</v>
      </c>
      <c r="G420" s="15"/>
      <c r="H420" s="218" t="s">
        <v>1</v>
      </c>
      <c r="I420" s="220"/>
      <c r="J420" s="15"/>
      <c r="K420" s="15"/>
      <c r="L420" s="217"/>
      <c r="M420" s="221"/>
      <c r="N420" s="222"/>
      <c r="O420" s="222"/>
      <c r="P420" s="222"/>
      <c r="Q420" s="222"/>
      <c r="R420" s="222"/>
      <c r="S420" s="222"/>
      <c r="T420" s="22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18" t="s">
        <v>247</v>
      </c>
      <c r="AU420" s="218" t="s">
        <v>82</v>
      </c>
      <c r="AV420" s="15" t="s">
        <v>80</v>
      </c>
      <c r="AW420" s="15" t="s">
        <v>31</v>
      </c>
      <c r="AX420" s="15" t="s">
        <v>73</v>
      </c>
      <c r="AY420" s="218" t="s">
        <v>146</v>
      </c>
    </row>
    <row r="421" s="13" customFormat="1">
      <c r="A421" s="13"/>
      <c r="B421" s="199"/>
      <c r="C421" s="13"/>
      <c r="D421" s="200" t="s">
        <v>247</v>
      </c>
      <c r="E421" s="201" t="s">
        <v>1</v>
      </c>
      <c r="F421" s="202" t="s">
        <v>1009</v>
      </c>
      <c r="G421" s="13"/>
      <c r="H421" s="203">
        <v>3.2000000000000002</v>
      </c>
      <c r="I421" s="204"/>
      <c r="J421" s="13"/>
      <c r="K421" s="13"/>
      <c r="L421" s="199"/>
      <c r="M421" s="205"/>
      <c r="N421" s="206"/>
      <c r="O421" s="206"/>
      <c r="P421" s="206"/>
      <c r="Q421" s="206"/>
      <c r="R421" s="206"/>
      <c r="S421" s="206"/>
      <c r="T421" s="20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01" t="s">
        <v>247</v>
      </c>
      <c r="AU421" s="201" t="s">
        <v>82</v>
      </c>
      <c r="AV421" s="13" t="s">
        <v>82</v>
      </c>
      <c r="AW421" s="13" t="s">
        <v>31</v>
      </c>
      <c r="AX421" s="13" t="s">
        <v>73</v>
      </c>
      <c r="AY421" s="201" t="s">
        <v>146</v>
      </c>
    </row>
    <row r="422" s="15" customFormat="1">
      <c r="A422" s="15"/>
      <c r="B422" s="217"/>
      <c r="C422" s="15"/>
      <c r="D422" s="200" t="s">
        <v>247</v>
      </c>
      <c r="E422" s="218" t="s">
        <v>1</v>
      </c>
      <c r="F422" s="219" t="s">
        <v>1010</v>
      </c>
      <c r="G422" s="15"/>
      <c r="H422" s="218" t="s">
        <v>1</v>
      </c>
      <c r="I422" s="220"/>
      <c r="J422" s="15"/>
      <c r="K422" s="15"/>
      <c r="L422" s="217"/>
      <c r="M422" s="221"/>
      <c r="N422" s="222"/>
      <c r="O422" s="222"/>
      <c r="P422" s="222"/>
      <c r="Q422" s="222"/>
      <c r="R422" s="222"/>
      <c r="S422" s="222"/>
      <c r="T422" s="22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18" t="s">
        <v>247</v>
      </c>
      <c r="AU422" s="218" t="s">
        <v>82</v>
      </c>
      <c r="AV422" s="15" t="s">
        <v>80</v>
      </c>
      <c r="AW422" s="15" t="s">
        <v>31</v>
      </c>
      <c r="AX422" s="15" t="s">
        <v>73</v>
      </c>
      <c r="AY422" s="218" t="s">
        <v>146</v>
      </c>
    </row>
    <row r="423" s="13" customFormat="1">
      <c r="A423" s="13"/>
      <c r="B423" s="199"/>
      <c r="C423" s="13"/>
      <c r="D423" s="200" t="s">
        <v>247</v>
      </c>
      <c r="E423" s="201" t="s">
        <v>1</v>
      </c>
      <c r="F423" s="202" t="s">
        <v>1011</v>
      </c>
      <c r="G423" s="13"/>
      <c r="H423" s="203">
        <v>9.1600000000000001</v>
      </c>
      <c r="I423" s="204"/>
      <c r="J423" s="13"/>
      <c r="K423" s="13"/>
      <c r="L423" s="199"/>
      <c r="M423" s="205"/>
      <c r="N423" s="206"/>
      <c r="O423" s="206"/>
      <c r="P423" s="206"/>
      <c r="Q423" s="206"/>
      <c r="R423" s="206"/>
      <c r="S423" s="206"/>
      <c r="T423" s="20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01" t="s">
        <v>247</v>
      </c>
      <c r="AU423" s="201" t="s">
        <v>82</v>
      </c>
      <c r="AV423" s="13" t="s">
        <v>82</v>
      </c>
      <c r="AW423" s="13" t="s">
        <v>31</v>
      </c>
      <c r="AX423" s="13" t="s">
        <v>73</v>
      </c>
      <c r="AY423" s="201" t="s">
        <v>146</v>
      </c>
    </row>
    <row r="424" s="16" customFormat="1">
      <c r="A424" s="16"/>
      <c r="B424" s="224"/>
      <c r="C424" s="16"/>
      <c r="D424" s="200" t="s">
        <v>247</v>
      </c>
      <c r="E424" s="225" t="s">
        <v>1</v>
      </c>
      <c r="F424" s="226" t="s">
        <v>1012</v>
      </c>
      <c r="G424" s="16"/>
      <c r="H424" s="227">
        <v>12.359999999999999</v>
      </c>
      <c r="I424" s="228"/>
      <c r="J424" s="16"/>
      <c r="K424" s="16"/>
      <c r="L424" s="224"/>
      <c r="M424" s="229"/>
      <c r="N424" s="230"/>
      <c r="O424" s="230"/>
      <c r="P424" s="230"/>
      <c r="Q424" s="230"/>
      <c r="R424" s="230"/>
      <c r="S424" s="230"/>
      <c r="T424" s="231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25" t="s">
        <v>247</v>
      </c>
      <c r="AU424" s="225" t="s">
        <v>82</v>
      </c>
      <c r="AV424" s="16" t="s">
        <v>147</v>
      </c>
      <c r="AW424" s="16" t="s">
        <v>31</v>
      </c>
      <c r="AX424" s="16" t="s">
        <v>80</v>
      </c>
      <c r="AY424" s="225" t="s">
        <v>146</v>
      </c>
    </row>
    <row r="425" s="2" customFormat="1" ht="33" customHeight="1">
      <c r="A425" s="38"/>
      <c r="B425" s="172"/>
      <c r="C425" s="173" t="s">
        <v>1013</v>
      </c>
      <c r="D425" s="173" t="s">
        <v>149</v>
      </c>
      <c r="E425" s="174" t="s">
        <v>1014</v>
      </c>
      <c r="F425" s="175" t="s">
        <v>1015</v>
      </c>
      <c r="G425" s="176" t="s">
        <v>161</v>
      </c>
      <c r="H425" s="177">
        <v>3</v>
      </c>
      <c r="I425" s="178"/>
      <c r="J425" s="179">
        <f>ROUND(I425*H425,2)</f>
        <v>0</v>
      </c>
      <c r="K425" s="180"/>
      <c r="L425" s="39"/>
      <c r="M425" s="181" t="s">
        <v>1</v>
      </c>
      <c r="N425" s="182" t="s">
        <v>38</v>
      </c>
      <c r="O425" s="77"/>
      <c r="P425" s="183">
        <f>O425*H425</f>
        <v>0</v>
      </c>
      <c r="Q425" s="183">
        <v>0.025737530000000002</v>
      </c>
      <c r="R425" s="183">
        <f>Q425*H425</f>
        <v>0.077212589999999998</v>
      </c>
      <c r="S425" s="183">
        <v>0</v>
      </c>
      <c r="T425" s="18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85" t="s">
        <v>179</v>
      </c>
      <c r="AT425" s="185" t="s">
        <v>149</v>
      </c>
      <c r="AU425" s="185" t="s">
        <v>82</v>
      </c>
      <c r="AY425" s="19" t="s">
        <v>146</v>
      </c>
      <c r="BE425" s="186">
        <f>IF(N425="základní",J425,0)</f>
        <v>0</v>
      </c>
      <c r="BF425" s="186">
        <f>IF(N425="snížená",J425,0)</f>
        <v>0</v>
      </c>
      <c r="BG425" s="186">
        <f>IF(N425="zákl. přenesená",J425,0)</f>
        <v>0</v>
      </c>
      <c r="BH425" s="186">
        <f>IF(N425="sníž. přenesená",J425,0)</f>
        <v>0</v>
      </c>
      <c r="BI425" s="186">
        <f>IF(N425="nulová",J425,0)</f>
        <v>0</v>
      </c>
      <c r="BJ425" s="19" t="s">
        <v>80</v>
      </c>
      <c r="BK425" s="186">
        <f>ROUND(I425*H425,2)</f>
        <v>0</v>
      </c>
      <c r="BL425" s="19" t="s">
        <v>179</v>
      </c>
      <c r="BM425" s="185" t="s">
        <v>1016</v>
      </c>
    </row>
    <row r="426" s="2" customFormat="1" ht="24.15" customHeight="1">
      <c r="A426" s="38"/>
      <c r="B426" s="172"/>
      <c r="C426" s="173" t="s">
        <v>1017</v>
      </c>
      <c r="D426" s="198" t="s">
        <v>149</v>
      </c>
      <c r="E426" s="174" t="s">
        <v>1018</v>
      </c>
      <c r="F426" s="175" t="s">
        <v>1019</v>
      </c>
      <c r="G426" s="176" t="s">
        <v>328</v>
      </c>
      <c r="H426" s="177">
        <v>18.318000000000001</v>
      </c>
      <c r="I426" s="178"/>
      <c r="J426" s="179">
        <f>ROUND(I426*H426,2)</f>
        <v>0</v>
      </c>
      <c r="K426" s="180"/>
      <c r="L426" s="39"/>
      <c r="M426" s="181" t="s">
        <v>1</v>
      </c>
      <c r="N426" s="182" t="s">
        <v>38</v>
      </c>
      <c r="O426" s="77"/>
      <c r="P426" s="183">
        <f>O426*H426</f>
        <v>0</v>
      </c>
      <c r="Q426" s="183">
        <v>0</v>
      </c>
      <c r="R426" s="183">
        <f>Q426*H426</f>
        <v>0</v>
      </c>
      <c r="S426" s="183">
        <v>0</v>
      </c>
      <c r="T426" s="18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85" t="s">
        <v>179</v>
      </c>
      <c r="AT426" s="185" t="s">
        <v>149</v>
      </c>
      <c r="AU426" s="185" t="s">
        <v>82</v>
      </c>
      <c r="AY426" s="19" t="s">
        <v>146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19" t="s">
        <v>80</v>
      </c>
      <c r="BK426" s="186">
        <f>ROUND(I426*H426,2)</f>
        <v>0</v>
      </c>
      <c r="BL426" s="19" t="s">
        <v>179</v>
      </c>
      <c r="BM426" s="185" t="s">
        <v>1020</v>
      </c>
    </row>
    <row r="427" s="12" customFormat="1" ht="22.8" customHeight="1">
      <c r="A427" s="12"/>
      <c r="B427" s="159"/>
      <c r="C427" s="12"/>
      <c r="D427" s="160" t="s">
        <v>72</v>
      </c>
      <c r="E427" s="170" t="s">
        <v>1021</v>
      </c>
      <c r="F427" s="170" t="s">
        <v>1022</v>
      </c>
      <c r="G427" s="12"/>
      <c r="H427" s="12"/>
      <c r="I427" s="162"/>
      <c r="J427" s="171">
        <f>BK427</f>
        <v>0</v>
      </c>
      <c r="K427" s="12"/>
      <c r="L427" s="159"/>
      <c r="M427" s="164"/>
      <c r="N427" s="165"/>
      <c r="O427" s="165"/>
      <c r="P427" s="166">
        <f>SUM(P428:P438)</f>
        <v>0</v>
      </c>
      <c r="Q427" s="165"/>
      <c r="R427" s="166">
        <f>SUM(R428:R438)</f>
        <v>0.40307901000000002</v>
      </c>
      <c r="S427" s="165"/>
      <c r="T427" s="167">
        <f>SUM(T428:T438)</f>
        <v>0.26834199999999997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160" t="s">
        <v>82</v>
      </c>
      <c r="AT427" s="168" t="s">
        <v>72</v>
      </c>
      <c r="AU427" s="168" t="s">
        <v>80</v>
      </c>
      <c r="AY427" s="160" t="s">
        <v>146</v>
      </c>
      <c r="BK427" s="169">
        <f>SUM(BK428:BK438)</f>
        <v>0</v>
      </c>
    </row>
    <row r="428" s="2" customFormat="1" ht="16.5" customHeight="1">
      <c r="A428" s="38"/>
      <c r="B428" s="172"/>
      <c r="C428" s="173" t="s">
        <v>1023</v>
      </c>
      <c r="D428" s="173" t="s">
        <v>149</v>
      </c>
      <c r="E428" s="174" t="s">
        <v>1024</v>
      </c>
      <c r="F428" s="175" t="s">
        <v>1025</v>
      </c>
      <c r="G428" s="176" t="s">
        <v>203</v>
      </c>
      <c r="H428" s="177">
        <v>50.399999999999999</v>
      </c>
      <c r="I428" s="178"/>
      <c r="J428" s="179">
        <f>ROUND(I428*H428,2)</f>
        <v>0</v>
      </c>
      <c r="K428" s="180"/>
      <c r="L428" s="39"/>
      <c r="M428" s="181" t="s">
        <v>1</v>
      </c>
      <c r="N428" s="182" t="s">
        <v>38</v>
      </c>
      <c r="O428" s="77"/>
      <c r="P428" s="183">
        <f>O428*H428</f>
        <v>0</v>
      </c>
      <c r="Q428" s="183">
        <v>0</v>
      </c>
      <c r="R428" s="183">
        <f>Q428*H428</f>
        <v>0</v>
      </c>
      <c r="S428" s="183">
        <v>0.0016999999999999999</v>
      </c>
      <c r="T428" s="184">
        <f>S428*H428</f>
        <v>0.085679999999999992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85" t="s">
        <v>179</v>
      </c>
      <c r="AT428" s="185" t="s">
        <v>149</v>
      </c>
      <c r="AU428" s="185" t="s">
        <v>82</v>
      </c>
      <c r="AY428" s="19" t="s">
        <v>146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19" t="s">
        <v>80</v>
      </c>
      <c r="BK428" s="186">
        <f>ROUND(I428*H428,2)</f>
        <v>0</v>
      </c>
      <c r="BL428" s="19" t="s">
        <v>179</v>
      </c>
      <c r="BM428" s="185" t="s">
        <v>1026</v>
      </c>
    </row>
    <row r="429" s="2" customFormat="1" ht="16.5" customHeight="1">
      <c r="A429" s="38"/>
      <c r="B429" s="172"/>
      <c r="C429" s="173" t="s">
        <v>1027</v>
      </c>
      <c r="D429" s="173" t="s">
        <v>149</v>
      </c>
      <c r="E429" s="174" t="s">
        <v>1028</v>
      </c>
      <c r="F429" s="175" t="s">
        <v>1029</v>
      </c>
      <c r="G429" s="176" t="s">
        <v>203</v>
      </c>
      <c r="H429" s="177">
        <v>50.100000000000001</v>
      </c>
      <c r="I429" s="178"/>
      <c r="J429" s="179">
        <f>ROUND(I429*H429,2)</f>
        <v>0</v>
      </c>
      <c r="K429" s="180"/>
      <c r="L429" s="39"/>
      <c r="M429" s="181" t="s">
        <v>1</v>
      </c>
      <c r="N429" s="182" t="s">
        <v>38</v>
      </c>
      <c r="O429" s="77"/>
      <c r="P429" s="183">
        <f>O429*H429</f>
        <v>0</v>
      </c>
      <c r="Q429" s="183">
        <v>0</v>
      </c>
      <c r="R429" s="183">
        <f>Q429*H429</f>
        <v>0</v>
      </c>
      <c r="S429" s="183">
        <v>0.0025999999999999999</v>
      </c>
      <c r="T429" s="184">
        <f>S429*H429</f>
        <v>0.13025999999999999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85" t="s">
        <v>179</v>
      </c>
      <c r="AT429" s="185" t="s">
        <v>149</v>
      </c>
      <c r="AU429" s="185" t="s">
        <v>82</v>
      </c>
      <c r="AY429" s="19" t="s">
        <v>146</v>
      </c>
      <c r="BE429" s="186">
        <f>IF(N429="základní",J429,0)</f>
        <v>0</v>
      </c>
      <c r="BF429" s="186">
        <f>IF(N429="snížená",J429,0)</f>
        <v>0</v>
      </c>
      <c r="BG429" s="186">
        <f>IF(N429="zákl. přenesená",J429,0)</f>
        <v>0</v>
      </c>
      <c r="BH429" s="186">
        <f>IF(N429="sníž. přenesená",J429,0)</f>
        <v>0</v>
      </c>
      <c r="BI429" s="186">
        <f>IF(N429="nulová",J429,0)</f>
        <v>0</v>
      </c>
      <c r="BJ429" s="19" t="s">
        <v>80</v>
      </c>
      <c r="BK429" s="186">
        <f>ROUND(I429*H429,2)</f>
        <v>0</v>
      </c>
      <c r="BL429" s="19" t="s">
        <v>179</v>
      </c>
      <c r="BM429" s="185" t="s">
        <v>1030</v>
      </c>
    </row>
    <row r="430" s="2" customFormat="1" ht="16.5" customHeight="1">
      <c r="A430" s="38"/>
      <c r="B430" s="172"/>
      <c r="C430" s="173" t="s">
        <v>1031</v>
      </c>
      <c r="D430" s="173" t="s">
        <v>149</v>
      </c>
      <c r="E430" s="174" t="s">
        <v>1032</v>
      </c>
      <c r="F430" s="175" t="s">
        <v>1033</v>
      </c>
      <c r="G430" s="176" t="s">
        <v>203</v>
      </c>
      <c r="H430" s="177">
        <v>13.300000000000001</v>
      </c>
      <c r="I430" s="178"/>
      <c r="J430" s="179">
        <f>ROUND(I430*H430,2)</f>
        <v>0</v>
      </c>
      <c r="K430" s="180"/>
      <c r="L430" s="39"/>
      <c r="M430" s="181" t="s">
        <v>1</v>
      </c>
      <c r="N430" s="182" t="s">
        <v>38</v>
      </c>
      <c r="O430" s="77"/>
      <c r="P430" s="183">
        <f>O430*H430</f>
        <v>0</v>
      </c>
      <c r="Q430" s="183">
        <v>0</v>
      </c>
      <c r="R430" s="183">
        <f>Q430*H430</f>
        <v>0</v>
      </c>
      <c r="S430" s="183">
        <v>0.0039399999999999999</v>
      </c>
      <c r="T430" s="184">
        <f>S430*H430</f>
        <v>0.052402000000000004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85" t="s">
        <v>179</v>
      </c>
      <c r="AT430" s="185" t="s">
        <v>149</v>
      </c>
      <c r="AU430" s="185" t="s">
        <v>82</v>
      </c>
      <c r="AY430" s="19" t="s">
        <v>146</v>
      </c>
      <c r="BE430" s="186">
        <f>IF(N430="základní",J430,0)</f>
        <v>0</v>
      </c>
      <c r="BF430" s="186">
        <f>IF(N430="snížená",J430,0)</f>
        <v>0</v>
      </c>
      <c r="BG430" s="186">
        <f>IF(N430="zákl. přenesená",J430,0)</f>
        <v>0</v>
      </c>
      <c r="BH430" s="186">
        <f>IF(N430="sníž. přenesená",J430,0)</f>
        <v>0</v>
      </c>
      <c r="BI430" s="186">
        <f>IF(N430="nulová",J430,0)</f>
        <v>0</v>
      </c>
      <c r="BJ430" s="19" t="s">
        <v>80</v>
      </c>
      <c r="BK430" s="186">
        <f>ROUND(I430*H430,2)</f>
        <v>0</v>
      </c>
      <c r="BL430" s="19" t="s">
        <v>179</v>
      </c>
      <c r="BM430" s="185" t="s">
        <v>1034</v>
      </c>
    </row>
    <row r="431" s="2" customFormat="1" ht="24.15" customHeight="1">
      <c r="A431" s="38"/>
      <c r="B431" s="172"/>
      <c r="C431" s="173" t="s">
        <v>1035</v>
      </c>
      <c r="D431" s="173" t="s">
        <v>149</v>
      </c>
      <c r="E431" s="174" t="s">
        <v>1036</v>
      </c>
      <c r="F431" s="175" t="s">
        <v>1037</v>
      </c>
      <c r="G431" s="176" t="s">
        <v>203</v>
      </c>
      <c r="H431" s="177">
        <v>50.100000000000001</v>
      </c>
      <c r="I431" s="178"/>
      <c r="J431" s="179">
        <f>ROUND(I431*H431,2)</f>
        <v>0</v>
      </c>
      <c r="K431" s="180"/>
      <c r="L431" s="39"/>
      <c r="M431" s="181" t="s">
        <v>1</v>
      </c>
      <c r="N431" s="182" t="s">
        <v>38</v>
      </c>
      <c r="O431" s="77"/>
      <c r="P431" s="183">
        <f>O431*H431</f>
        <v>0</v>
      </c>
      <c r="Q431" s="183">
        <v>0.0036641999999999998</v>
      </c>
      <c r="R431" s="183">
        <f>Q431*H431</f>
        <v>0.18357641999999999</v>
      </c>
      <c r="S431" s="183">
        <v>0</v>
      </c>
      <c r="T431" s="184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85" t="s">
        <v>179</v>
      </c>
      <c r="AT431" s="185" t="s">
        <v>149</v>
      </c>
      <c r="AU431" s="185" t="s">
        <v>82</v>
      </c>
      <c r="AY431" s="19" t="s">
        <v>146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19" t="s">
        <v>80</v>
      </c>
      <c r="BK431" s="186">
        <f>ROUND(I431*H431,2)</f>
        <v>0</v>
      </c>
      <c r="BL431" s="19" t="s">
        <v>179</v>
      </c>
      <c r="BM431" s="185" t="s">
        <v>1038</v>
      </c>
    </row>
    <row r="432" s="2" customFormat="1" ht="24.15" customHeight="1">
      <c r="A432" s="38"/>
      <c r="B432" s="172"/>
      <c r="C432" s="173" t="s">
        <v>1039</v>
      </c>
      <c r="D432" s="173" t="s">
        <v>149</v>
      </c>
      <c r="E432" s="174" t="s">
        <v>1040</v>
      </c>
      <c r="F432" s="175" t="s">
        <v>1041</v>
      </c>
      <c r="G432" s="176" t="s">
        <v>161</v>
      </c>
      <c r="H432" s="177">
        <v>3</v>
      </c>
      <c r="I432" s="178"/>
      <c r="J432" s="179">
        <f>ROUND(I432*H432,2)</f>
        <v>0</v>
      </c>
      <c r="K432" s="180"/>
      <c r="L432" s="39"/>
      <c r="M432" s="181" t="s">
        <v>1</v>
      </c>
      <c r="N432" s="182" t="s">
        <v>38</v>
      </c>
      <c r="O432" s="77"/>
      <c r="P432" s="183">
        <f>O432*H432</f>
        <v>0</v>
      </c>
      <c r="Q432" s="183">
        <v>0.00072999999999999996</v>
      </c>
      <c r="R432" s="183">
        <f>Q432*H432</f>
        <v>0.0021900000000000001</v>
      </c>
      <c r="S432" s="183">
        <v>0</v>
      </c>
      <c r="T432" s="184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185" t="s">
        <v>179</v>
      </c>
      <c r="AT432" s="185" t="s">
        <v>149</v>
      </c>
      <c r="AU432" s="185" t="s">
        <v>82</v>
      </c>
      <c r="AY432" s="19" t="s">
        <v>146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9" t="s">
        <v>80</v>
      </c>
      <c r="BK432" s="186">
        <f>ROUND(I432*H432,2)</f>
        <v>0</v>
      </c>
      <c r="BL432" s="19" t="s">
        <v>179</v>
      </c>
      <c r="BM432" s="185" t="s">
        <v>1042</v>
      </c>
    </row>
    <row r="433" s="2" customFormat="1" ht="24.15" customHeight="1">
      <c r="A433" s="38"/>
      <c r="B433" s="172"/>
      <c r="C433" s="173" t="s">
        <v>1043</v>
      </c>
      <c r="D433" s="173" t="s">
        <v>149</v>
      </c>
      <c r="E433" s="174" t="s">
        <v>1044</v>
      </c>
      <c r="F433" s="175" t="s">
        <v>1045</v>
      </c>
      <c r="G433" s="176" t="s">
        <v>203</v>
      </c>
      <c r="H433" s="177">
        <v>13.300000000000001</v>
      </c>
      <c r="I433" s="178"/>
      <c r="J433" s="179">
        <f>ROUND(I433*H433,2)</f>
        <v>0</v>
      </c>
      <c r="K433" s="180"/>
      <c r="L433" s="39"/>
      <c r="M433" s="181" t="s">
        <v>1</v>
      </c>
      <c r="N433" s="182" t="s">
        <v>38</v>
      </c>
      <c r="O433" s="77"/>
      <c r="P433" s="183">
        <f>O433*H433</f>
        <v>0</v>
      </c>
      <c r="Q433" s="183">
        <v>0.0028885</v>
      </c>
      <c r="R433" s="183">
        <f>Q433*H433</f>
        <v>0.038417050000000001</v>
      </c>
      <c r="S433" s="183">
        <v>0</v>
      </c>
      <c r="T433" s="18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85" t="s">
        <v>179</v>
      </c>
      <c r="AT433" s="185" t="s">
        <v>149</v>
      </c>
      <c r="AU433" s="185" t="s">
        <v>82</v>
      </c>
      <c r="AY433" s="19" t="s">
        <v>146</v>
      </c>
      <c r="BE433" s="186">
        <f>IF(N433="základní",J433,0)</f>
        <v>0</v>
      </c>
      <c r="BF433" s="186">
        <f>IF(N433="snížená",J433,0)</f>
        <v>0</v>
      </c>
      <c r="BG433" s="186">
        <f>IF(N433="zákl. přenesená",J433,0)</f>
        <v>0</v>
      </c>
      <c r="BH433" s="186">
        <f>IF(N433="sníž. přenesená",J433,0)</f>
        <v>0</v>
      </c>
      <c r="BI433" s="186">
        <f>IF(N433="nulová",J433,0)</f>
        <v>0</v>
      </c>
      <c r="BJ433" s="19" t="s">
        <v>80</v>
      </c>
      <c r="BK433" s="186">
        <f>ROUND(I433*H433,2)</f>
        <v>0</v>
      </c>
      <c r="BL433" s="19" t="s">
        <v>179</v>
      </c>
      <c r="BM433" s="185" t="s">
        <v>1046</v>
      </c>
    </row>
    <row r="434" s="2" customFormat="1" ht="33" customHeight="1">
      <c r="A434" s="38"/>
      <c r="B434" s="172"/>
      <c r="C434" s="173" t="s">
        <v>1047</v>
      </c>
      <c r="D434" s="198" t="s">
        <v>149</v>
      </c>
      <c r="E434" s="174" t="s">
        <v>1048</v>
      </c>
      <c r="F434" s="175" t="s">
        <v>1049</v>
      </c>
      <c r="G434" s="176" t="s">
        <v>203</v>
      </c>
      <c r="H434" s="177">
        <v>50.399999999999999</v>
      </c>
      <c r="I434" s="178"/>
      <c r="J434" s="179">
        <f>ROUND(I434*H434,2)</f>
        <v>0</v>
      </c>
      <c r="K434" s="180"/>
      <c r="L434" s="39"/>
      <c r="M434" s="181" t="s">
        <v>1</v>
      </c>
      <c r="N434" s="182" t="s">
        <v>38</v>
      </c>
      <c r="O434" s="77"/>
      <c r="P434" s="183">
        <f>O434*H434</f>
        <v>0</v>
      </c>
      <c r="Q434" s="183">
        <v>0.0023525999999999998</v>
      </c>
      <c r="R434" s="183">
        <f>Q434*H434</f>
        <v>0.11857103999999999</v>
      </c>
      <c r="S434" s="183">
        <v>0</v>
      </c>
      <c r="T434" s="18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85" t="s">
        <v>179</v>
      </c>
      <c r="AT434" s="185" t="s">
        <v>149</v>
      </c>
      <c r="AU434" s="185" t="s">
        <v>82</v>
      </c>
      <c r="AY434" s="19" t="s">
        <v>146</v>
      </c>
      <c r="BE434" s="186">
        <f>IF(N434="základní",J434,0)</f>
        <v>0</v>
      </c>
      <c r="BF434" s="186">
        <f>IF(N434="snížená",J434,0)</f>
        <v>0</v>
      </c>
      <c r="BG434" s="186">
        <f>IF(N434="zákl. přenesená",J434,0)</f>
        <v>0</v>
      </c>
      <c r="BH434" s="186">
        <f>IF(N434="sníž. přenesená",J434,0)</f>
        <v>0</v>
      </c>
      <c r="BI434" s="186">
        <f>IF(N434="nulová",J434,0)</f>
        <v>0</v>
      </c>
      <c r="BJ434" s="19" t="s">
        <v>80</v>
      </c>
      <c r="BK434" s="186">
        <f>ROUND(I434*H434,2)</f>
        <v>0</v>
      </c>
      <c r="BL434" s="19" t="s">
        <v>179</v>
      </c>
      <c r="BM434" s="185" t="s">
        <v>1050</v>
      </c>
    </row>
    <row r="435" s="2" customFormat="1" ht="16.5" customHeight="1">
      <c r="A435" s="38"/>
      <c r="B435" s="172"/>
      <c r="C435" s="173" t="s">
        <v>1051</v>
      </c>
      <c r="D435" s="198" t="s">
        <v>149</v>
      </c>
      <c r="E435" s="174" t="s">
        <v>1052</v>
      </c>
      <c r="F435" s="175" t="s">
        <v>1053</v>
      </c>
      <c r="G435" s="176" t="s">
        <v>203</v>
      </c>
      <c r="H435" s="177">
        <v>22.829999999999998</v>
      </c>
      <c r="I435" s="178"/>
      <c r="J435" s="179">
        <f>ROUND(I435*H435,2)</f>
        <v>0</v>
      </c>
      <c r="K435" s="180"/>
      <c r="L435" s="39"/>
      <c r="M435" s="181" t="s">
        <v>1</v>
      </c>
      <c r="N435" s="182" t="s">
        <v>38</v>
      </c>
      <c r="O435" s="77"/>
      <c r="P435" s="183">
        <f>O435*H435</f>
        <v>0</v>
      </c>
      <c r="Q435" s="183">
        <v>0.0023500000000000001</v>
      </c>
      <c r="R435" s="183">
        <f>Q435*H435</f>
        <v>0.053650499999999997</v>
      </c>
      <c r="S435" s="183">
        <v>0</v>
      </c>
      <c r="T435" s="18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85" t="s">
        <v>179</v>
      </c>
      <c r="AT435" s="185" t="s">
        <v>149</v>
      </c>
      <c r="AU435" s="185" t="s">
        <v>82</v>
      </c>
      <c r="AY435" s="19" t="s">
        <v>146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19" t="s">
        <v>80</v>
      </c>
      <c r="BK435" s="186">
        <f>ROUND(I435*H435,2)</f>
        <v>0</v>
      </c>
      <c r="BL435" s="19" t="s">
        <v>179</v>
      </c>
      <c r="BM435" s="185" t="s">
        <v>1054</v>
      </c>
    </row>
    <row r="436" s="2" customFormat="1" ht="24.15" customHeight="1">
      <c r="A436" s="38"/>
      <c r="B436" s="172"/>
      <c r="C436" s="173" t="s">
        <v>1055</v>
      </c>
      <c r="D436" s="198" t="s">
        <v>149</v>
      </c>
      <c r="E436" s="174" t="s">
        <v>1056</v>
      </c>
      <c r="F436" s="175" t="s">
        <v>1057</v>
      </c>
      <c r="G436" s="176" t="s">
        <v>203</v>
      </c>
      <c r="H436" s="177">
        <v>2.8399999999999999</v>
      </c>
      <c r="I436" s="178"/>
      <c r="J436" s="179">
        <f>ROUND(I436*H436,2)</f>
        <v>0</v>
      </c>
      <c r="K436" s="180"/>
      <c r="L436" s="39"/>
      <c r="M436" s="181" t="s">
        <v>1</v>
      </c>
      <c r="N436" s="182" t="s">
        <v>38</v>
      </c>
      <c r="O436" s="77"/>
      <c r="P436" s="183">
        <f>O436*H436</f>
        <v>0</v>
      </c>
      <c r="Q436" s="183">
        <v>0.0023500000000000001</v>
      </c>
      <c r="R436" s="183">
        <f>Q436*H436</f>
        <v>0.0066740000000000002</v>
      </c>
      <c r="S436" s="183">
        <v>0</v>
      </c>
      <c r="T436" s="18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185" t="s">
        <v>179</v>
      </c>
      <c r="AT436" s="185" t="s">
        <v>149</v>
      </c>
      <c r="AU436" s="185" t="s">
        <v>82</v>
      </c>
      <c r="AY436" s="19" t="s">
        <v>146</v>
      </c>
      <c r="BE436" s="186">
        <f>IF(N436="základní",J436,0)</f>
        <v>0</v>
      </c>
      <c r="BF436" s="186">
        <f>IF(N436="snížená",J436,0)</f>
        <v>0</v>
      </c>
      <c r="BG436" s="186">
        <f>IF(N436="zákl. přenesená",J436,0)</f>
        <v>0</v>
      </c>
      <c r="BH436" s="186">
        <f>IF(N436="sníž. přenesená",J436,0)</f>
        <v>0</v>
      </c>
      <c r="BI436" s="186">
        <f>IF(N436="nulová",J436,0)</f>
        <v>0</v>
      </c>
      <c r="BJ436" s="19" t="s">
        <v>80</v>
      </c>
      <c r="BK436" s="186">
        <f>ROUND(I436*H436,2)</f>
        <v>0</v>
      </c>
      <c r="BL436" s="19" t="s">
        <v>179</v>
      </c>
      <c r="BM436" s="185" t="s">
        <v>1058</v>
      </c>
    </row>
    <row r="437" s="13" customFormat="1">
      <c r="A437" s="13"/>
      <c r="B437" s="199"/>
      <c r="C437" s="13"/>
      <c r="D437" s="200" t="s">
        <v>247</v>
      </c>
      <c r="E437" s="201" t="s">
        <v>1</v>
      </c>
      <c r="F437" s="202" t="s">
        <v>1059</v>
      </c>
      <c r="G437" s="13"/>
      <c r="H437" s="203">
        <v>2.8399999999999999</v>
      </c>
      <c r="I437" s="204"/>
      <c r="J437" s="13"/>
      <c r="K437" s="13"/>
      <c r="L437" s="199"/>
      <c r="M437" s="205"/>
      <c r="N437" s="206"/>
      <c r="O437" s="206"/>
      <c r="P437" s="206"/>
      <c r="Q437" s="206"/>
      <c r="R437" s="206"/>
      <c r="S437" s="206"/>
      <c r="T437" s="20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01" t="s">
        <v>247</v>
      </c>
      <c r="AU437" s="201" t="s">
        <v>82</v>
      </c>
      <c r="AV437" s="13" t="s">
        <v>82</v>
      </c>
      <c r="AW437" s="13" t="s">
        <v>31</v>
      </c>
      <c r="AX437" s="13" t="s">
        <v>80</v>
      </c>
      <c r="AY437" s="201" t="s">
        <v>146</v>
      </c>
    </row>
    <row r="438" s="2" customFormat="1" ht="24.15" customHeight="1">
      <c r="A438" s="38"/>
      <c r="B438" s="172"/>
      <c r="C438" s="173" t="s">
        <v>1060</v>
      </c>
      <c r="D438" s="198" t="s">
        <v>149</v>
      </c>
      <c r="E438" s="174" t="s">
        <v>1061</v>
      </c>
      <c r="F438" s="175" t="s">
        <v>1062</v>
      </c>
      <c r="G438" s="176" t="s">
        <v>328</v>
      </c>
      <c r="H438" s="177">
        <v>0.40300000000000002</v>
      </c>
      <c r="I438" s="178"/>
      <c r="J438" s="179">
        <f>ROUND(I438*H438,2)</f>
        <v>0</v>
      </c>
      <c r="K438" s="180"/>
      <c r="L438" s="39"/>
      <c r="M438" s="181" t="s">
        <v>1</v>
      </c>
      <c r="N438" s="182" t="s">
        <v>38</v>
      </c>
      <c r="O438" s="77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185" t="s">
        <v>179</v>
      </c>
      <c r="AT438" s="185" t="s">
        <v>149</v>
      </c>
      <c r="AU438" s="185" t="s">
        <v>82</v>
      </c>
      <c r="AY438" s="19" t="s">
        <v>146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9" t="s">
        <v>80</v>
      </c>
      <c r="BK438" s="186">
        <f>ROUND(I438*H438,2)</f>
        <v>0</v>
      </c>
      <c r="BL438" s="19" t="s">
        <v>179</v>
      </c>
      <c r="BM438" s="185" t="s">
        <v>1063</v>
      </c>
    </row>
    <row r="439" s="12" customFormat="1" ht="22.8" customHeight="1">
      <c r="A439" s="12"/>
      <c r="B439" s="159"/>
      <c r="C439" s="12"/>
      <c r="D439" s="160" t="s">
        <v>72</v>
      </c>
      <c r="E439" s="170" t="s">
        <v>1064</v>
      </c>
      <c r="F439" s="170" t="s">
        <v>1065</v>
      </c>
      <c r="G439" s="12"/>
      <c r="H439" s="12"/>
      <c r="I439" s="162"/>
      <c r="J439" s="171">
        <f>BK439</f>
        <v>0</v>
      </c>
      <c r="K439" s="12"/>
      <c r="L439" s="159"/>
      <c r="M439" s="164"/>
      <c r="N439" s="165"/>
      <c r="O439" s="165"/>
      <c r="P439" s="166">
        <f>SUM(P440:P455)</f>
        <v>0</v>
      </c>
      <c r="Q439" s="165"/>
      <c r="R439" s="166">
        <f>SUM(R440:R455)</f>
        <v>7.5941612849999984</v>
      </c>
      <c r="S439" s="165"/>
      <c r="T439" s="167">
        <f>SUM(T440:T455)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160" t="s">
        <v>82</v>
      </c>
      <c r="AT439" s="168" t="s">
        <v>72</v>
      </c>
      <c r="AU439" s="168" t="s">
        <v>80</v>
      </c>
      <c r="AY439" s="160" t="s">
        <v>146</v>
      </c>
      <c r="BK439" s="169">
        <f>SUM(BK440:BK455)</f>
        <v>0</v>
      </c>
    </row>
    <row r="440" s="2" customFormat="1" ht="33" customHeight="1">
      <c r="A440" s="38"/>
      <c r="B440" s="172"/>
      <c r="C440" s="173" t="s">
        <v>1066</v>
      </c>
      <c r="D440" s="198" t="s">
        <v>149</v>
      </c>
      <c r="E440" s="174" t="s">
        <v>1067</v>
      </c>
      <c r="F440" s="175" t="s">
        <v>1068</v>
      </c>
      <c r="G440" s="176" t="s">
        <v>152</v>
      </c>
      <c r="H440" s="177">
        <v>322</v>
      </c>
      <c r="I440" s="178"/>
      <c r="J440" s="179">
        <f>ROUND(I440*H440,2)</f>
        <v>0</v>
      </c>
      <c r="K440" s="180"/>
      <c r="L440" s="39"/>
      <c r="M440" s="181" t="s">
        <v>1</v>
      </c>
      <c r="N440" s="182" t="s">
        <v>38</v>
      </c>
      <c r="O440" s="77"/>
      <c r="P440" s="183">
        <f>O440*H440</f>
        <v>0</v>
      </c>
      <c r="Q440" s="183">
        <v>0.00012400000000000001</v>
      </c>
      <c r="R440" s="183">
        <f>Q440*H440</f>
        <v>0.039928000000000005</v>
      </c>
      <c r="S440" s="183">
        <v>0</v>
      </c>
      <c r="T440" s="184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85" t="s">
        <v>179</v>
      </c>
      <c r="AT440" s="185" t="s">
        <v>149</v>
      </c>
      <c r="AU440" s="185" t="s">
        <v>82</v>
      </c>
      <c r="AY440" s="19" t="s">
        <v>146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9" t="s">
        <v>80</v>
      </c>
      <c r="BK440" s="186">
        <f>ROUND(I440*H440,2)</f>
        <v>0</v>
      </c>
      <c r="BL440" s="19" t="s">
        <v>179</v>
      </c>
      <c r="BM440" s="185" t="s">
        <v>1069</v>
      </c>
    </row>
    <row r="441" s="2" customFormat="1" ht="24.15" customHeight="1">
      <c r="A441" s="38"/>
      <c r="B441" s="172"/>
      <c r="C441" s="187" t="s">
        <v>1070</v>
      </c>
      <c r="D441" s="216" t="s">
        <v>164</v>
      </c>
      <c r="E441" s="188" t="s">
        <v>1071</v>
      </c>
      <c r="F441" s="189" t="s">
        <v>1072</v>
      </c>
      <c r="G441" s="190" t="s">
        <v>161</v>
      </c>
      <c r="H441" s="191">
        <v>3349.7660000000001</v>
      </c>
      <c r="I441" s="192"/>
      <c r="J441" s="193">
        <f>ROUND(I441*H441,2)</f>
        <v>0</v>
      </c>
      <c r="K441" s="194"/>
      <c r="L441" s="195"/>
      <c r="M441" s="196" t="s">
        <v>1</v>
      </c>
      <c r="N441" s="197" t="s">
        <v>38</v>
      </c>
      <c r="O441" s="77"/>
      <c r="P441" s="183">
        <f>O441*H441</f>
        <v>0</v>
      </c>
      <c r="Q441" s="183">
        <v>0.00173</v>
      </c>
      <c r="R441" s="183">
        <f>Q441*H441</f>
        <v>5.7950951799999997</v>
      </c>
      <c r="S441" s="183">
        <v>0</v>
      </c>
      <c r="T441" s="184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85" t="s">
        <v>204</v>
      </c>
      <c r="AT441" s="185" t="s">
        <v>164</v>
      </c>
      <c r="AU441" s="185" t="s">
        <v>82</v>
      </c>
      <c r="AY441" s="19" t="s">
        <v>146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19" t="s">
        <v>80</v>
      </c>
      <c r="BK441" s="186">
        <f>ROUND(I441*H441,2)</f>
        <v>0</v>
      </c>
      <c r="BL441" s="19" t="s">
        <v>179</v>
      </c>
      <c r="BM441" s="185" t="s">
        <v>1073</v>
      </c>
    </row>
    <row r="442" s="13" customFormat="1">
      <c r="A442" s="13"/>
      <c r="B442" s="199"/>
      <c r="C442" s="13"/>
      <c r="D442" s="200" t="s">
        <v>247</v>
      </c>
      <c r="E442" s="13"/>
      <c r="F442" s="202" t="s">
        <v>1074</v>
      </c>
      <c r="G442" s="13"/>
      <c r="H442" s="203">
        <v>3349.7660000000001</v>
      </c>
      <c r="I442" s="204"/>
      <c r="J442" s="13"/>
      <c r="K442" s="13"/>
      <c r="L442" s="199"/>
      <c r="M442" s="205"/>
      <c r="N442" s="206"/>
      <c r="O442" s="206"/>
      <c r="P442" s="206"/>
      <c r="Q442" s="206"/>
      <c r="R442" s="206"/>
      <c r="S442" s="206"/>
      <c r="T442" s="20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01" t="s">
        <v>247</v>
      </c>
      <c r="AU442" s="201" t="s">
        <v>82</v>
      </c>
      <c r="AV442" s="13" t="s">
        <v>82</v>
      </c>
      <c r="AW442" s="13" t="s">
        <v>3</v>
      </c>
      <c r="AX442" s="13" t="s">
        <v>80</v>
      </c>
      <c r="AY442" s="201" t="s">
        <v>146</v>
      </c>
    </row>
    <row r="443" s="2" customFormat="1" ht="24.15" customHeight="1">
      <c r="A443" s="38"/>
      <c r="B443" s="172"/>
      <c r="C443" s="173" t="s">
        <v>1075</v>
      </c>
      <c r="D443" s="198" t="s">
        <v>149</v>
      </c>
      <c r="E443" s="174" t="s">
        <v>1076</v>
      </c>
      <c r="F443" s="175" t="s">
        <v>1077</v>
      </c>
      <c r="G443" s="176" t="s">
        <v>203</v>
      </c>
      <c r="H443" s="177">
        <v>45.659999999999997</v>
      </c>
      <c r="I443" s="178"/>
      <c r="J443" s="179">
        <f>ROUND(I443*H443,2)</f>
        <v>0</v>
      </c>
      <c r="K443" s="180"/>
      <c r="L443" s="39"/>
      <c r="M443" s="181" t="s">
        <v>1</v>
      </c>
      <c r="N443" s="182" t="s">
        <v>38</v>
      </c>
      <c r="O443" s="77"/>
      <c r="P443" s="183">
        <f>O443*H443</f>
        <v>0</v>
      </c>
      <c r="Q443" s="183">
        <v>0.000108</v>
      </c>
      <c r="R443" s="183">
        <f>Q443*H443</f>
        <v>0.0049312799999999997</v>
      </c>
      <c r="S443" s="183">
        <v>0</v>
      </c>
      <c r="T443" s="184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185" t="s">
        <v>179</v>
      </c>
      <c r="AT443" s="185" t="s">
        <v>149</v>
      </c>
      <c r="AU443" s="185" t="s">
        <v>82</v>
      </c>
      <c r="AY443" s="19" t="s">
        <v>146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9" t="s">
        <v>80</v>
      </c>
      <c r="BK443" s="186">
        <f>ROUND(I443*H443,2)</f>
        <v>0</v>
      </c>
      <c r="BL443" s="19" t="s">
        <v>179</v>
      </c>
      <c r="BM443" s="185" t="s">
        <v>1078</v>
      </c>
    </row>
    <row r="444" s="13" customFormat="1">
      <c r="A444" s="13"/>
      <c r="B444" s="199"/>
      <c r="C444" s="13"/>
      <c r="D444" s="200" t="s">
        <v>247</v>
      </c>
      <c r="E444" s="201" t="s">
        <v>1</v>
      </c>
      <c r="F444" s="202" t="s">
        <v>1079</v>
      </c>
      <c r="G444" s="13"/>
      <c r="H444" s="203">
        <v>45.659999999999997</v>
      </c>
      <c r="I444" s="204"/>
      <c r="J444" s="13"/>
      <c r="K444" s="13"/>
      <c r="L444" s="199"/>
      <c r="M444" s="205"/>
      <c r="N444" s="206"/>
      <c r="O444" s="206"/>
      <c r="P444" s="206"/>
      <c r="Q444" s="206"/>
      <c r="R444" s="206"/>
      <c r="S444" s="206"/>
      <c r="T444" s="20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01" t="s">
        <v>247</v>
      </c>
      <c r="AU444" s="201" t="s">
        <v>82</v>
      </c>
      <c r="AV444" s="13" t="s">
        <v>82</v>
      </c>
      <c r="AW444" s="13" t="s">
        <v>31</v>
      </c>
      <c r="AX444" s="13" t="s">
        <v>80</v>
      </c>
      <c r="AY444" s="201" t="s">
        <v>146</v>
      </c>
    </row>
    <row r="445" s="2" customFormat="1" ht="24.15" customHeight="1">
      <c r="A445" s="38"/>
      <c r="B445" s="172"/>
      <c r="C445" s="187" t="s">
        <v>1080</v>
      </c>
      <c r="D445" s="216" t="s">
        <v>164</v>
      </c>
      <c r="E445" s="188" t="s">
        <v>1071</v>
      </c>
      <c r="F445" s="189" t="s">
        <v>1072</v>
      </c>
      <c r="G445" s="190" t="s">
        <v>161</v>
      </c>
      <c r="H445" s="191">
        <v>282.17899999999997</v>
      </c>
      <c r="I445" s="192"/>
      <c r="J445" s="193">
        <f>ROUND(I445*H445,2)</f>
        <v>0</v>
      </c>
      <c r="K445" s="194"/>
      <c r="L445" s="195"/>
      <c r="M445" s="196" t="s">
        <v>1</v>
      </c>
      <c r="N445" s="197" t="s">
        <v>38</v>
      </c>
      <c r="O445" s="77"/>
      <c r="P445" s="183">
        <f>O445*H445</f>
        <v>0</v>
      </c>
      <c r="Q445" s="183">
        <v>0.00173</v>
      </c>
      <c r="R445" s="183">
        <f>Q445*H445</f>
        <v>0.48816966999999994</v>
      </c>
      <c r="S445" s="183">
        <v>0</v>
      </c>
      <c r="T445" s="18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185" t="s">
        <v>204</v>
      </c>
      <c r="AT445" s="185" t="s">
        <v>164</v>
      </c>
      <c r="AU445" s="185" t="s">
        <v>82</v>
      </c>
      <c r="AY445" s="19" t="s">
        <v>146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19" t="s">
        <v>80</v>
      </c>
      <c r="BK445" s="186">
        <f>ROUND(I445*H445,2)</f>
        <v>0</v>
      </c>
      <c r="BL445" s="19" t="s">
        <v>179</v>
      </c>
      <c r="BM445" s="185" t="s">
        <v>1081</v>
      </c>
    </row>
    <row r="446" s="13" customFormat="1">
      <c r="A446" s="13"/>
      <c r="B446" s="199"/>
      <c r="C446" s="13"/>
      <c r="D446" s="200" t="s">
        <v>247</v>
      </c>
      <c r="E446" s="13"/>
      <c r="F446" s="202" t="s">
        <v>1082</v>
      </c>
      <c r="G446" s="13"/>
      <c r="H446" s="203">
        <v>282.17899999999997</v>
      </c>
      <c r="I446" s="204"/>
      <c r="J446" s="13"/>
      <c r="K446" s="13"/>
      <c r="L446" s="199"/>
      <c r="M446" s="205"/>
      <c r="N446" s="206"/>
      <c r="O446" s="206"/>
      <c r="P446" s="206"/>
      <c r="Q446" s="206"/>
      <c r="R446" s="206"/>
      <c r="S446" s="206"/>
      <c r="T446" s="20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01" t="s">
        <v>247</v>
      </c>
      <c r="AU446" s="201" t="s">
        <v>82</v>
      </c>
      <c r="AV446" s="13" t="s">
        <v>82</v>
      </c>
      <c r="AW446" s="13" t="s">
        <v>3</v>
      </c>
      <c r="AX446" s="13" t="s">
        <v>80</v>
      </c>
      <c r="AY446" s="201" t="s">
        <v>146</v>
      </c>
    </row>
    <row r="447" s="2" customFormat="1" ht="24.15" customHeight="1">
      <c r="A447" s="38"/>
      <c r="B447" s="172"/>
      <c r="C447" s="173" t="s">
        <v>1083</v>
      </c>
      <c r="D447" s="198" t="s">
        <v>149</v>
      </c>
      <c r="E447" s="174" t="s">
        <v>1084</v>
      </c>
      <c r="F447" s="175" t="s">
        <v>1085</v>
      </c>
      <c r="G447" s="176" t="s">
        <v>203</v>
      </c>
      <c r="H447" s="177">
        <v>22.829999999999998</v>
      </c>
      <c r="I447" s="178"/>
      <c r="J447" s="179">
        <f>ROUND(I447*H447,2)</f>
        <v>0</v>
      </c>
      <c r="K447" s="180"/>
      <c r="L447" s="39"/>
      <c r="M447" s="181" t="s">
        <v>1</v>
      </c>
      <c r="N447" s="182" t="s">
        <v>38</v>
      </c>
      <c r="O447" s="77"/>
      <c r="P447" s="183">
        <f>O447*H447</f>
        <v>0</v>
      </c>
      <c r="Q447" s="183">
        <v>0.0017355000000000001</v>
      </c>
      <c r="R447" s="183">
        <f>Q447*H447</f>
        <v>0.039621465000000002</v>
      </c>
      <c r="S447" s="183">
        <v>0</v>
      </c>
      <c r="T447" s="18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185" t="s">
        <v>179</v>
      </c>
      <c r="AT447" s="185" t="s">
        <v>149</v>
      </c>
      <c r="AU447" s="185" t="s">
        <v>82</v>
      </c>
      <c r="AY447" s="19" t="s">
        <v>146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19" t="s">
        <v>80</v>
      </c>
      <c r="BK447" s="186">
        <f>ROUND(I447*H447,2)</f>
        <v>0</v>
      </c>
      <c r="BL447" s="19" t="s">
        <v>179</v>
      </c>
      <c r="BM447" s="185" t="s">
        <v>1086</v>
      </c>
    </row>
    <row r="448" s="13" customFormat="1">
      <c r="A448" s="13"/>
      <c r="B448" s="199"/>
      <c r="C448" s="13"/>
      <c r="D448" s="200" t="s">
        <v>247</v>
      </c>
      <c r="E448" s="201" t="s">
        <v>1</v>
      </c>
      <c r="F448" s="202" t="s">
        <v>1087</v>
      </c>
      <c r="G448" s="13"/>
      <c r="H448" s="203">
        <v>22.829999999999998</v>
      </c>
      <c r="I448" s="204"/>
      <c r="J448" s="13"/>
      <c r="K448" s="13"/>
      <c r="L448" s="199"/>
      <c r="M448" s="205"/>
      <c r="N448" s="206"/>
      <c r="O448" s="206"/>
      <c r="P448" s="206"/>
      <c r="Q448" s="206"/>
      <c r="R448" s="206"/>
      <c r="S448" s="206"/>
      <c r="T448" s="20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01" t="s">
        <v>247</v>
      </c>
      <c r="AU448" s="201" t="s">
        <v>82</v>
      </c>
      <c r="AV448" s="13" t="s">
        <v>82</v>
      </c>
      <c r="AW448" s="13" t="s">
        <v>31</v>
      </c>
      <c r="AX448" s="13" t="s">
        <v>80</v>
      </c>
      <c r="AY448" s="201" t="s">
        <v>146</v>
      </c>
    </row>
    <row r="449" s="2" customFormat="1" ht="16.5" customHeight="1">
      <c r="A449" s="38"/>
      <c r="B449" s="172"/>
      <c r="C449" s="187" t="s">
        <v>1088</v>
      </c>
      <c r="D449" s="216" t="s">
        <v>164</v>
      </c>
      <c r="E449" s="188" t="s">
        <v>1089</v>
      </c>
      <c r="F449" s="189" t="s">
        <v>1090</v>
      </c>
      <c r="G449" s="190" t="s">
        <v>161</v>
      </c>
      <c r="H449" s="191">
        <v>58.786999999999999</v>
      </c>
      <c r="I449" s="192"/>
      <c r="J449" s="193">
        <f>ROUND(I449*H449,2)</f>
        <v>0</v>
      </c>
      <c r="K449" s="194"/>
      <c r="L449" s="195"/>
      <c r="M449" s="196" t="s">
        <v>1</v>
      </c>
      <c r="N449" s="197" t="s">
        <v>38</v>
      </c>
      <c r="O449" s="77"/>
      <c r="P449" s="183">
        <f>O449*H449</f>
        <v>0</v>
      </c>
      <c r="Q449" s="183">
        <v>0.0013500000000000001</v>
      </c>
      <c r="R449" s="183">
        <f>Q449*H449</f>
        <v>0.079362450000000001</v>
      </c>
      <c r="S449" s="183">
        <v>0</v>
      </c>
      <c r="T449" s="18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85" t="s">
        <v>204</v>
      </c>
      <c r="AT449" s="185" t="s">
        <v>164</v>
      </c>
      <c r="AU449" s="185" t="s">
        <v>82</v>
      </c>
      <c r="AY449" s="19" t="s">
        <v>146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9" t="s">
        <v>80</v>
      </c>
      <c r="BK449" s="186">
        <f>ROUND(I449*H449,2)</f>
        <v>0</v>
      </c>
      <c r="BL449" s="19" t="s">
        <v>179</v>
      </c>
      <c r="BM449" s="185" t="s">
        <v>1091</v>
      </c>
    </row>
    <row r="450" s="13" customFormat="1">
      <c r="A450" s="13"/>
      <c r="B450" s="199"/>
      <c r="C450" s="13"/>
      <c r="D450" s="200" t="s">
        <v>247</v>
      </c>
      <c r="E450" s="13"/>
      <c r="F450" s="202" t="s">
        <v>1092</v>
      </c>
      <c r="G450" s="13"/>
      <c r="H450" s="203">
        <v>58.786999999999999</v>
      </c>
      <c r="I450" s="204"/>
      <c r="J450" s="13"/>
      <c r="K450" s="13"/>
      <c r="L450" s="199"/>
      <c r="M450" s="205"/>
      <c r="N450" s="206"/>
      <c r="O450" s="206"/>
      <c r="P450" s="206"/>
      <c r="Q450" s="206"/>
      <c r="R450" s="206"/>
      <c r="S450" s="206"/>
      <c r="T450" s="20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01" t="s">
        <v>247</v>
      </c>
      <c r="AU450" s="201" t="s">
        <v>82</v>
      </c>
      <c r="AV450" s="13" t="s">
        <v>82</v>
      </c>
      <c r="AW450" s="13" t="s">
        <v>3</v>
      </c>
      <c r="AX450" s="13" t="s">
        <v>80</v>
      </c>
      <c r="AY450" s="201" t="s">
        <v>146</v>
      </c>
    </row>
    <row r="451" s="2" customFormat="1" ht="37.8" customHeight="1">
      <c r="A451" s="38"/>
      <c r="B451" s="172"/>
      <c r="C451" s="173" t="s">
        <v>1093</v>
      </c>
      <c r="D451" s="198" t="s">
        <v>149</v>
      </c>
      <c r="E451" s="174" t="s">
        <v>1094</v>
      </c>
      <c r="F451" s="175" t="s">
        <v>1095</v>
      </c>
      <c r="G451" s="176" t="s">
        <v>152</v>
      </c>
      <c r="H451" s="177">
        <v>62.799999999999997</v>
      </c>
      <c r="I451" s="178"/>
      <c r="J451" s="179">
        <f>ROUND(I451*H451,2)</f>
        <v>0</v>
      </c>
      <c r="K451" s="180"/>
      <c r="L451" s="39"/>
      <c r="M451" s="181" t="s">
        <v>1</v>
      </c>
      <c r="N451" s="182" t="s">
        <v>38</v>
      </c>
      <c r="O451" s="77"/>
      <c r="P451" s="183">
        <f>O451*H451</f>
        <v>0</v>
      </c>
      <c r="Q451" s="183">
        <v>0.00026800000000000001</v>
      </c>
      <c r="R451" s="183">
        <f>Q451*H451</f>
        <v>0.016830399999999999</v>
      </c>
      <c r="S451" s="183">
        <v>0</v>
      </c>
      <c r="T451" s="18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185" t="s">
        <v>179</v>
      </c>
      <c r="AT451" s="185" t="s">
        <v>149</v>
      </c>
      <c r="AU451" s="185" t="s">
        <v>82</v>
      </c>
      <c r="AY451" s="19" t="s">
        <v>146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19" t="s">
        <v>80</v>
      </c>
      <c r="BK451" s="186">
        <f>ROUND(I451*H451,2)</f>
        <v>0</v>
      </c>
      <c r="BL451" s="19" t="s">
        <v>179</v>
      </c>
      <c r="BM451" s="185" t="s">
        <v>1096</v>
      </c>
    </row>
    <row r="452" s="2" customFormat="1" ht="24.15" customHeight="1">
      <c r="A452" s="38"/>
      <c r="B452" s="172"/>
      <c r="C452" s="187" t="s">
        <v>1097</v>
      </c>
      <c r="D452" s="216" t="s">
        <v>164</v>
      </c>
      <c r="E452" s="188" t="s">
        <v>1071</v>
      </c>
      <c r="F452" s="189" t="s">
        <v>1072</v>
      </c>
      <c r="G452" s="190" t="s">
        <v>161</v>
      </c>
      <c r="H452" s="191">
        <v>653.30799999999999</v>
      </c>
      <c r="I452" s="192"/>
      <c r="J452" s="193">
        <f>ROUND(I452*H452,2)</f>
        <v>0</v>
      </c>
      <c r="K452" s="194"/>
      <c r="L452" s="195"/>
      <c r="M452" s="196" t="s">
        <v>1</v>
      </c>
      <c r="N452" s="197" t="s">
        <v>38</v>
      </c>
      <c r="O452" s="77"/>
      <c r="P452" s="183">
        <f>O452*H452</f>
        <v>0</v>
      </c>
      <c r="Q452" s="183">
        <v>0.00173</v>
      </c>
      <c r="R452" s="183">
        <f>Q452*H452</f>
        <v>1.1302228400000001</v>
      </c>
      <c r="S452" s="183">
        <v>0</v>
      </c>
      <c r="T452" s="18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185" t="s">
        <v>204</v>
      </c>
      <c r="AT452" s="185" t="s">
        <v>164</v>
      </c>
      <c r="AU452" s="185" t="s">
        <v>82</v>
      </c>
      <c r="AY452" s="19" t="s">
        <v>146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9" t="s">
        <v>80</v>
      </c>
      <c r="BK452" s="186">
        <f>ROUND(I452*H452,2)</f>
        <v>0</v>
      </c>
      <c r="BL452" s="19" t="s">
        <v>179</v>
      </c>
      <c r="BM452" s="185" t="s">
        <v>1098</v>
      </c>
    </row>
    <row r="453" s="13" customFormat="1">
      <c r="A453" s="13"/>
      <c r="B453" s="199"/>
      <c r="C453" s="13"/>
      <c r="D453" s="200" t="s">
        <v>247</v>
      </c>
      <c r="E453" s="13"/>
      <c r="F453" s="202" t="s">
        <v>1099</v>
      </c>
      <c r="G453" s="13"/>
      <c r="H453" s="203">
        <v>653.30799999999999</v>
      </c>
      <c r="I453" s="204"/>
      <c r="J453" s="13"/>
      <c r="K453" s="13"/>
      <c r="L453" s="199"/>
      <c r="M453" s="205"/>
      <c r="N453" s="206"/>
      <c r="O453" s="206"/>
      <c r="P453" s="206"/>
      <c r="Q453" s="206"/>
      <c r="R453" s="206"/>
      <c r="S453" s="206"/>
      <c r="T453" s="20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01" t="s">
        <v>247</v>
      </c>
      <c r="AU453" s="201" t="s">
        <v>82</v>
      </c>
      <c r="AV453" s="13" t="s">
        <v>82</v>
      </c>
      <c r="AW453" s="13" t="s">
        <v>3</v>
      </c>
      <c r="AX453" s="13" t="s">
        <v>80</v>
      </c>
      <c r="AY453" s="201" t="s">
        <v>146</v>
      </c>
    </row>
    <row r="454" s="2" customFormat="1" ht="33" customHeight="1">
      <c r="A454" s="38"/>
      <c r="B454" s="172"/>
      <c r="C454" s="173" t="s">
        <v>1100</v>
      </c>
      <c r="D454" s="198" t="s">
        <v>149</v>
      </c>
      <c r="E454" s="174" t="s">
        <v>1101</v>
      </c>
      <c r="F454" s="175" t="s">
        <v>1102</v>
      </c>
      <c r="G454" s="176" t="s">
        <v>161</v>
      </c>
      <c r="H454" s="177">
        <v>1</v>
      </c>
      <c r="I454" s="178"/>
      <c r="J454" s="179">
        <f>ROUND(I454*H454,2)</f>
        <v>0</v>
      </c>
      <c r="K454" s="180"/>
      <c r="L454" s="39"/>
      <c r="M454" s="181" t="s">
        <v>1</v>
      </c>
      <c r="N454" s="182" t="s">
        <v>38</v>
      </c>
      <c r="O454" s="77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185" t="s">
        <v>179</v>
      </c>
      <c r="AT454" s="185" t="s">
        <v>149</v>
      </c>
      <c r="AU454" s="185" t="s">
        <v>82</v>
      </c>
      <c r="AY454" s="19" t="s">
        <v>146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9" t="s">
        <v>80</v>
      </c>
      <c r="BK454" s="186">
        <f>ROUND(I454*H454,2)</f>
        <v>0</v>
      </c>
      <c r="BL454" s="19" t="s">
        <v>179</v>
      </c>
      <c r="BM454" s="185" t="s">
        <v>1103</v>
      </c>
    </row>
    <row r="455" s="2" customFormat="1" ht="24.15" customHeight="1">
      <c r="A455" s="38"/>
      <c r="B455" s="172"/>
      <c r="C455" s="173" t="s">
        <v>1104</v>
      </c>
      <c r="D455" s="198" t="s">
        <v>149</v>
      </c>
      <c r="E455" s="174" t="s">
        <v>1105</v>
      </c>
      <c r="F455" s="175" t="s">
        <v>1106</v>
      </c>
      <c r="G455" s="176" t="s">
        <v>328</v>
      </c>
      <c r="H455" s="177">
        <v>7.5940000000000003</v>
      </c>
      <c r="I455" s="178"/>
      <c r="J455" s="179">
        <f>ROUND(I455*H455,2)</f>
        <v>0</v>
      </c>
      <c r="K455" s="180"/>
      <c r="L455" s="39"/>
      <c r="M455" s="181" t="s">
        <v>1</v>
      </c>
      <c r="N455" s="182" t="s">
        <v>38</v>
      </c>
      <c r="O455" s="77"/>
      <c r="P455" s="183">
        <f>O455*H455</f>
        <v>0</v>
      </c>
      <c r="Q455" s="183">
        <v>0</v>
      </c>
      <c r="R455" s="183">
        <f>Q455*H455</f>
        <v>0</v>
      </c>
      <c r="S455" s="183">
        <v>0</v>
      </c>
      <c r="T455" s="18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185" t="s">
        <v>179</v>
      </c>
      <c r="AT455" s="185" t="s">
        <v>149</v>
      </c>
      <c r="AU455" s="185" t="s">
        <v>82</v>
      </c>
      <c r="AY455" s="19" t="s">
        <v>146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19" t="s">
        <v>80</v>
      </c>
      <c r="BK455" s="186">
        <f>ROUND(I455*H455,2)</f>
        <v>0</v>
      </c>
      <c r="BL455" s="19" t="s">
        <v>179</v>
      </c>
      <c r="BM455" s="185" t="s">
        <v>1107</v>
      </c>
    </row>
    <row r="456" s="12" customFormat="1" ht="22.8" customHeight="1">
      <c r="A456" s="12"/>
      <c r="B456" s="159"/>
      <c r="C456" s="12"/>
      <c r="D456" s="160" t="s">
        <v>72</v>
      </c>
      <c r="E456" s="170" t="s">
        <v>1108</v>
      </c>
      <c r="F456" s="170" t="s">
        <v>1109</v>
      </c>
      <c r="G456" s="12"/>
      <c r="H456" s="12"/>
      <c r="I456" s="162"/>
      <c r="J456" s="171">
        <f>BK456</f>
        <v>0</v>
      </c>
      <c r="K456" s="12"/>
      <c r="L456" s="159"/>
      <c r="M456" s="164"/>
      <c r="N456" s="165"/>
      <c r="O456" s="165"/>
      <c r="P456" s="166">
        <f>SUM(P457:P540)</f>
        <v>0</v>
      </c>
      <c r="Q456" s="165"/>
      <c r="R456" s="166">
        <f>SUM(R457:R540)</f>
        <v>2.8164408511500003</v>
      </c>
      <c r="S456" s="165"/>
      <c r="T456" s="167">
        <f>SUM(T457:T540)</f>
        <v>18.874794599999998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60" t="s">
        <v>82</v>
      </c>
      <c r="AT456" s="168" t="s">
        <v>72</v>
      </c>
      <c r="AU456" s="168" t="s">
        <v>80</v>
      </c>
      <c r="AY456" s="160" t="s">
        <v>146</v>
      </c>
      <c r="BK456" s="169">
        <f>SUM(BK457:BK540)</f>
        <v>0</v>
      </c>
    </row>
    <row r="457" s="2" customFormat="1" ht="37.8" customHeight="1">
      <c r="A457" s="38"/>
      <c r="B457" s="172"/>
      <c r="C457" s="173" t="s">
        <v>1110</v>
      </c>
      <c r="D457" s="173" t="s">
        <v>149</v>
      </c>
      <c r="E457" s="174" t="s">
        <v>1111</v>
      </c>
      <c r="F457" s="175" t="s">
        <v>1112</v>
      </c>
      <c r="G457" s="176" t="s">
        <v>203</v>
      </c>
      <c r="H457" s="177">
        <v>10.1</v>
      </c>
      <c r="I457" s="178"/>
      <c r="J457" s="179">
        <f>ROUND(I457*H457,2)</f>
        <v>0</v>
      </c>
      <c r="K457" s="180"/>
      <c r="L457" s="39"/>
      <c r="M457" s="181" t="s">
        <v>1</v>
      </c>
      <c r="N457" s="182" t="s">
        <v>38</v>
      </c>
      <c r="O457" s="77"/>
      <c r="P457" s="183">
        <f>O457*H457</f>
        <v>0</v>
      </c>
      <c r="Q457" s="183">
        <v>0.00079000000000000001</v>
      </c>
      <c r="R457" s="183">
        <f>Q457*H457</f>
        <v>0.007979</v>
      </c>
      <c r="S457" s="183">
        <v>0</v>
      </c>
      <c r="T457" s="184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85" t="s">
        <v>179</v>
      </c>
      <c r="AT457" s="185" t="s">
        <v>149</v>
      </c>
      <c r="AU457" s="185" t="s">
        <v>82</v>
      </c>
      <c r="AY457" s="19" t="s">
        <v>146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19" t="s">
        <v>80</v>
      </c>
      <c r="BK457" s="186">
        <f>ROUND(I457*H457,2)</f>
        <v>0</v>
      </c>
      <c r="BL457" s="19" t="s">
        <v>179</v>
      </c>
      <c r="BM457" s="185" t="s">
        <v>1113</v>
      </c>
    </row>
    <row r="458" s="2" customFormat="1" ht="16.5" customHeight="1">
      <c r="A458" s="38"/>
      <c r="B458" s="172"/>
      <c r="C458" s="187" t="s">
        <v>1114</v>
      </c>
      <c r="D458" s="187" t="s">
        <v>164</v>
      </c>
      <c r="E458" s="188" t="s">
        <v>1115</v>
      </c>
      <c r="F458" s="189" t="s">
        <v>1116</v>
      </c>
      <c r="G458" s="190" t="s">
        <v>161</v>
      </c>
      <c r="H458" s="191">
        <v>2</v>
      </c>
      <c r="I458" s="192"/>
      <c r="J458" s="193">
        <f>ROUND(I458*H458,2)</f>
        <v>0</v>
      </c>
      <c r="K458" s="194"/>
      <c r="L458" s="195"/>
      <c r="M458" s="196" t="s">
        <v>1</v>
      </c>
      <c r="N458" s="197" t="s">
        <v>38</v>
      </c>
      <c r="O458" s="77"/>
      <c r="P458" s="183">
        <f>O458*H458</f>
        <v>0</v>
      </c>
      <c r="Q458" s="183">
        <v>0.26600000000000001</v>
      </c>
      <c r="R458" s="183">
        <f>Q458*H458</f>
        <v>0.53200000000000003</v>
      </c>
      <c r="S458" s="183">
        <v>0</v>
      </c>
      <c r="T458" s="184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85" t="s">
        <v>204</v>
      </c>
      <c r="AT458" s="185" t="s">
        <v>164</v>
      </c>
      <c r="AU458" s="185" t="s">
        <v>82</v>
      </c>
      <c r="AY458" s="19" t="s">
        <v>146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9" t="s">
        <v>80</v>
      </c>
      <c r="BK458" s="186">
        <f>ROUND(I458*H458,2)</f>
        <v>0</v>
      </c>
      <c r="BL458" s="19" t="s">
        <v>179</v>
      </c>
      <c r="BM458" s="185" t="s">
        <v>1117</v>
      </c>
    </row>
    <row r="459" s="2" customFormat="1" ht="24.15" customHeight="1">
      <c r="A459" s="38"/>
      <c r="B459" s="172"/>
      <c r="C459" s="187" t="s">
        <v>1118</v>
      </c>
      <c r="D459" s="187" t="s">
        <v>164</v>
      </c>
      <c r="E459" s="188" t="s">
        <v>1119</v>
      </c>
      <c r="F459" s="189" t="s">
        <v>1120</v>
      </c>
      <c r="G459" s="190" t="s">
        <v>203</v>
      </c>
      <c r="H459" s="191">
        <v>2</v>
      </c>
      <c r="I459" s="192"/>
      <c r="J459" s="193">
        <f>ROUND(I459*H459,2)</f>
        <v>0</v>
      </c>
      <c r="K459" s="194"/>
      <c r="L459" s="195"/>
      <c r="M459" s="196" t="s">
        <v>1</v>
      </c>
      <c r="N459" s="197" t="s">
        <v>38</v>
      </c>
      <c r="O459" s="77"/>
      <c r="P459" s="183">
        <f>O459*H459</f>
        <v>0</v>
      </c>
      <c r="Q459" s="183">
        <v>0</v>
      </c>
      <c r="R459" s="183">
        <f>Q459*H459</f>
        <v>0</v>
      </c>
      <c r="S459" s="183">
        <v>0</v>
      </c>
      <c r="T459" s="18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185" t="s">
        <v>204</v>
      </c>
      <c r="AT459" s="185" t="s">
        <v>164</v>
      </c>
      <c r="AU459" s="185" t="s">
        <v>82</v>
      </c>
      <c r="AY459" s="19" t="s">
        <v>146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19" t="s">
        <v>80</v>
      </c>
      <c r="BK459" s="186">
        <f>ROUND(I459*H459,2)</f>
        <v>0</v>
      </c>
      <c r="BL459" s="19" t="s">
        <v>179</v>
      </c>
      <c r="BM459" s="185" t="s">
        <v>1121</v>
      </c>
    </row>
    <row r="460" s="2" customFormat="1" ht="16.5" customHeight="1">
      <c r="A460" s="38"/>
      <c r="B460" s="172"/>
      <c r="C460" s="173" t="s">
        <v>1122</v>
      </c>
      <c r="D460" s="173" t="s">
        <v>149</v>
      </c>
      <c r="E460" s="174" t="s">
        <v>1123</v>
      </c>
      <c r="F460" s="175" t="s">
        <v>1124</v>
      </c>
      <c r="G460" s="176" t="s">
        <v>203</v>
      </c>
      <c r="H460" s="177">
        <v>7.2000000000000002</v>
      </c>
      <c r="I460" s="178"/>
      <c r="J460" s="179">
        <f>ROUND(I460*H460,2)</f>
        <v>0</v>
      </c>
      <c r="K460" s="180"/>
      <c r="L460" s="39"/>
      <c r="M460" s="181" t="s">
        <v>1</v>
      </c>
      <c r="N460" s="182" t="s">
        <v>38</v>
      </c>
      <c r="O460" s="77"/>
      <c r="P460" s="183">
        <f>O460*H460</f>
        <v>0</v>
      </c>
      <c r="Q460" s="183">
        <v>0</v>
      </c>
      <c r="R460" s="183">
        <f>Q460*H460</f>
        <v>0</v>
      </c>
      <c r="S460" s="183">
        <v>0.11248</v>
      </c>
      <c r="T460" s="184">
        <f>S460*H460</f>
        <v>0.80985600000000002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185" t="s">
        <v>179</v>
      </c>
      <c r="AT460" s="185" t="s">
        <v>149</v>
      </c>
      <c r="AU460" s="185" t="s">
        <v>82</v>
      </c>
      <c r="AY460" s="19" t="s">
        <v>146</v>
      </c>
      <c r="BE460" s="186">
        <f>IF(N460="základní",J460,0)</f>
        <v>0</v>
      </c>
      <c r="BF460" s="186">
        <f>IF(N460="snížená",J460,0)</f>
        <v>0</v>
      </c>
      <c r="BG460" s="186">
        <f>IF(N460="zákl. přenesená",J460,0)</f>
        <v>0</v>
      </c>
      <c r="BH460" s="186">
        <f>IF(N460="sníž. přenesená",J460,0)</f>
        <v>0</v>
      </c>
      <c r="BI460" s="186">
        <f>IF(N460="nulová",J460,0)</f>
        <v>0</v>
      </c>
      <c r="BJ460" s="19" t="s">
        <v>80</v>
      </c>
      <c r="BK460" s="186">
        <f>ROUND(I460*H460,2)</f>
        <v>0</v>
      </c>
      <c r="BL460" s="19" t="s">
        <v>179</v>
      </c>
      <c r="BM460" s="185" t="s">
        <v>1125</v>
      </c>
    </row>
    <row r="461" s="2" customFormat="1" ht="16.5" customHeight="1">
      <c r="A461" s="38"/>
      <c r="B461" s="172"/>
      <c r="C461" s="173" t="s">
        <v>1126</v>
      </c>
      <c r="D461" s="173" t="s">
        <v>149</v>
      </c>
      <c r="E461" s="174" t="s">
        <v>1127</v>
      </c>
      <c r="F461" s="175" t="s">
        <v>1128</v>
      </c>
      <c r="G461" s="176" t="s">
        <v>203</v>
      </c>
      <c r="H461" s="177">
        <v>7.2000000000000002</v>
      </c>
      <c r="I461" s="178"/>
      <c r="J461" s="179">
        <f>ROUND(I461*H461,2)</f>
        <v>0</v>
      </c>
      <c r="K461" s="180"/>
      <c r="L461" s="39"/>
      <c r="M461" s="181" t="s">
        <v>1</v>
      </c>
      <c r="N461" s="182" t="s">
        <v>38</v>
      </c>
      <c r="O461" s="77"/>
      <c r="P461" s="183">
        <f>O461*H461</f>
        <v>0</v>
      </c>
      <c r="Q461" s="183">
        <v>0</v>
      </c>
      <c r="R461" s="183">
        <f>Q461*H461</f>
        <v>0</v>
      </c>
      <c r="S461" s="183">
        <v>0.012070000000000001</v>
      </c>
      <c r="T461" s="184">
        <f>S461*H461</f>
        <v>0.086904000000000009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185" t="s">
        <v>179</v>
      </c>
      <c r="AT461" s="185" t="s">
        <v>149</v>
      </c>
      <c r="AU461" s="185" t="s">
        <v>82</v>
      </c>
      <c r="AY461" s="19" t="s">
        <v>146</v>
      </c>
      <c r="BE461" s="186">
        <f>IF(N461="základní",J461,0)</f>
        <v>0</v>
      </c>
      <c r="BF461" s="186">
        <f>IF(N461="snížená",J461,0)</f>
        <v>0</v>
      </c>
      <c r="BG461" s="186">
        <f>IF(N461="zákl. přenesená",J461,0)</f>
        <v>0</v>
      </c>
      <c r="BH461" s="186">
        <f>IF(N461="sníž. přenesená",J461,0)</f>
        <v>0</v>
      </c>
      <c r="BI461" s="186">
        <f>IF(N461="nulová",J461,0)</f>
        <v>0</v>
      </c>
      <c r="BJ461" s="19" t="s">
        <v>80</v>
      </c>
      <c r="BK461" s="186">
        <f>ROUND(I461*H461,2)</f>
        <v>0</v>
      </c>
      <c r="BL461" s="19" t="s">
        <v>179</v>
      </c>
      <c r="BM461" s="185" t="s">
        <v>1129</v>
      </c>
    </row>
    <row r="462" s="2" customFormat="1" ht="16.5" customHeight="1">
      <c r="A462" s="38"/>
      <c r="B462" s="172"/>
      <c r="C462" s="173" t="s">
        <v>1130</v>
      </c>
      <c r="D462" s="173" t="s">
        <v>149</v>
      </c>
      <c r="E462" s="174" t="s">
        <v>1131</v>
      </c>
      <c r="F462" s="175" t="s">
        <v>1132</v>
      </c>
      <c r="G462" s="176" t="s">
        <v>152</v>
      </c>
      <c r="H462" s="177">
        <v>556.37</v>
      </c>
      <c r="I462" s="178"/>
      <c r="J462" s="179">
        <f>ROUND(I462*H462,2)</f>
        <v>0</v>
      </c>
      <c r="K462" s="180"/>
      <c r="L462" s="39"/>
      <c r="M462" s="181" t="s">
        <v>1</v>
      </c>
      <c r="N462" s="182" t="s">
        <v>38</v>
      </c>
      <c r="O462" s="77"/>
      <c r="P462" s="183">
        <f>O462*H462</f>
        <v>0</v>
      </c>
      <c r="Q462" s="183">
        <v>0</v>
      </c>
      <c r="R462" s="183">
        <f>Q462*H462</f>
        <v>0</v>
      </c>
      <c r="S462" s="183">
        <v>0.01098</v>
      </c>
      <c r="T462" s="184">
        <f>S462*H462</f>
        <v>6.1089425999999998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185" t="s">
        <v>179</v>
      </c>
      <c r="AT462" s="185" t="s">
        <v>149</v>
      </c>
      <c r="AU462" s="185" t="s">
        <v>82</v>
      </c>
      <c r="AY462" s="19" t="s">
        <v>146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19" t="s">
        <v>80</v>
      </c>
      <c r="BK462" s="186">
        <f>ROUND(I462*H462,2)</f>
        <v>0</v>
      </c>
      <c r="BL462" s="19" t="s">
        <v>179</v>
      </c>
      <c r="BM462" s="185" t="s">
        <v>1133</v>
      </c>
    </row>
    <row r="463" s="2" customFormat="1" ht="24.15" customHeight="1">
      <c r="A463" s="38"/>
      <c r="B463" s="172"/>
      <c r="C463" s="173" t="s">
        <v>1134</v>
      </c>
      <c r="D463" s="173" t="s">
        <v>149</v>
      </c>
      <c r="E463" s="174" t="s">
        <v>1135</v>
      </c>
      <c r="F463" s="175" t="s">
        <v>1136</v>
      </c>
      <c r="G463" s="176" t="s">
        <v>152</v>
      </c>
      <c r="H463" s="177">
        <v>556.37</v>
      </c>
      <c r="I463" s="178"/>
      <c r="J463" s="179">
        <f>ROUND(I463*H463,2)</f>
        <v>0</v>
      </c>
      <c r="K463" s="180"/>
      <c r="L463" s="39"/>
      <c r="M463" s="181" t="s">
        <v>1</v>
      </c>
      <c r="N463" s="182" t="s">
        <v>38</v>
      </c>
      <c r="O463" s="77"/>
      <c r="P463" s="183">
        <f>O463*H463</f>
        <v>0</v>
      </c>
      <c r="Q463" s="183">
        <v>0</v>
      </c>
      <c r="R463" s="183">
        <f>Q463*H463</f>
        <v>0</v>
      </c>
      <c r="S463" s="183">
        <v>0.0080000000000000002</v>
      </c>
      <c r="T463" s="184">
        <f>S463*H463</f>
        <v>4.4509600000000002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185" t="s">
        <v>179</v>
      </c>
      <c r="AT463" s="185" t="s">
        <v>149</v>
      </c>
      <c r="AU463" s="185" t="s">
        <v>82</v>
      </c>
      <c r="AY463" s="19" t="s">
        <v>146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9" t="s">
        <v>80</v>
      </c>
      <c r="BK463" s="186">
        <f>ROUND(I463*H463,2)</f>
        <v>0</v>
      </c>
      <c r="BL463" s="19" t="s">
        <v>179</v>
      </c>
      <c r="BM463" s="185" t="s">
        <v>1137</v>
      </c>
    </row>
    <row r="464" s="2" customFormat="1" ht="24.15" customHeight="1">
      <c r="A464" s="38"/>
      <c r="B464" s="172"/>
      <c r="C464" s="173" t="s">
        <v>1138</v>
      </c>
      <c r="D464" s="173" t="s">
        <v>149</v>
      </c>
      <c r="E464" s="174" t="s">
        <v>1139</v>
      </c>
      <c r="F464" s="175" t="s">
        <v>1140</v>
      </c>
      <c r="G464" s="176" t="s">
        <v>152</v>
      </c>
      <c r="H464" s="177">
        <v>208.88</v>
      </c>
      <c r="I464" s="178"/>
      <c r="J464" s="179">
        <f>ROUND(I464*H464,2)</f>
        <v>0</v>
      </c>
      <c r="K464" s="180"/>
      <c r="L464" s="39"/>
      <c r="M464" s="181" t="s">
        <v>1</v>
      </c>
      <c r="N464" s="182" t="s">
        <v>38</v>
      </c>
      <c r="O464" s="77"/>
      <c r="P464" s="183">
        <f>O464*H464</f>
        <v>0</v>
      </c>
      <c r="Q464" s="183">
        <v>0</v>
      </c>
      <c r="R464" s="183">
        <f>Q464*H464</f>
        <v>0</v>
      </c>
      <c r="S464" s="183">
        <v>0.024649999999999998</v>
      </c>
      <c r="T464" s="184">
        <f>S464*H464</f>
        <v>5.1488919999999991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185" t="s">
        <v>179</v>
      </c>
      <c r="AT464" s="185" t="s">
        <v>149</v>
      </c>
      <c r="AU464" s="185" t="s">
        <v>82</v>
      </c>
      <c r="AY464" s="19" t="s">
        <v>146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9" t="s">
        <v>80</v>
      </c>
      <c r="BK464" s="186">
        <f>ROUND(I464*H464,2)</f>
        <v>0</v>
      </c>
      <c r="BL464" s="19" t="s">
        <v>179</v>
      </c>
      <c r="BM464" s="185" t="s">
        <v>1141</v>
      </c>
    </row>
    <row r="465" s="2" customFormat="1" ht="24.15" customHeight="1">
      <c r="A465" s="38"/>
      <c r="B465" s="172"/>
      <c r="C465" s="173" t="s">
        <v>1142</v>
      </c>
      <c r="D465" s="173" t="s">
        <v>149</v>
      </c>
      <c r="E465" s="174" t="s">
        <v>1143</v>
      </c>
      <c r="F465" s="175" t="s">
        <v>1144</v>
      </c>
      <c r="G465" s="176" t="s">
        <v>152</v>
      </c>
      <c r="H465" s="177">
        <v>208.88</v>
      </c>
      <c r="I465" s="178"/>
      <c r="J465" s="179">
        <f>ROUND(I465*H465,2)</f>
        <v>0</v>
      </c>
      <c r="K465" s="180"/>
      <c r="L465" s="39"/>
      <c r="M465" s="181" t="s">
        <v>1</v>
      </c>
      <c r="N465" s="182" t="s">
        <v>38</v>
      </c>
      <c r="O465" s="77"/>
      <c r="P465" s="183">
        <f>O465*H465</f>
        <v>0</v>
      </c>
      <c r="Q465" s="183">
        <v>0</v>
      </c>
      <c r="R465" s="183">
        <f>Q465*H465</f>
        <v>0</v>
      </c>
      <c r="S465" s="183">
        <v>0.0080000000000000002</v>
      </c>
      <c r="T465" s="184">
        <f>S465*H465</f>
        <v>1.6710400000000001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185" t="s">
        <v>179</v>
      </c>
      <c r="AT465" s="185" t="s">
        <v>149</v>
      </c>
      <c r="AU465" s="185" t="s">
        <v>82</v>
      </c>
      <c r="AY465" s="19" t="s">
        <v>146</v>
      </c>
      <c r="BE465" s="186">
        <f>IF(N465="základní",J465,0)</f>
        <v>0</v>
      </c>
      <c r="BF465" s="186">
        <f>IF(N465="snížená",J465,0)</f>
        <v>0</v>
      </c>
      <c r="BG465" s="186">
        <f>IF(N465="zákl. přenesená",J465,0)</f>
        <v>0</v>
      </c>
      <c r="BH465" s="186">
        <f>IF(N465="sníž. přenesená",J465,0)</f>
        <v>0</v>
      </c>
      <c r="BI465" s="186">
        <f>IF(N465="nulová",J465,0)</f>
        <v>0</v>
      </c>
      <c r="BJ465" s="19" t="s">
        <v>80</v>
      </c>
      <c r="BK465" s="186">
        <f>ROUND(I465*H465,2)</f>
        <v>0</v>
      </c>
      <c r="BL465" s="19" t="s">
        <v>179</v>
      </c>
      <c r="BM465" s="185" t="s">
        <v>1145</v>
      </c>
    </row>
    <row r="466" s="2" customFormat="1" ht="33" customHeight="1">
      <c r="A466" s="38"/>
      <c r="B466" s="172"/>
      <c r="C466" s="173" t="s">
        <v>1146</v>
      </c>
      <c r="D466" s="198" t="s">
        <v>149</v>
      </c>
      <c r="E466" s="174" t="s">
        <v>1147</v>
      </c>
      <c r="F466" s="175" t="s">
        <v>1148</v>
      </c>
      <c r="G466" s="176" t="s">
        <v>152</v>
      </c>
      <c r="H466" s="177">
        <v>8.3130000000000006</v>
      </c>
      <c r="I466" s="178"/>
      <c r="J466" s="179">
        <f>ROUND(I466*H466,2)</f>
        <v>0</v>
      </c>
      <c r="K466" s="180"/>
      <c r="L466" s="39"/>
      <c r="M466" s="181" t="s">
        <v>1</v>
      </c>
      <c r="N466" s="182" t="s">
        <v>38</v>
      </c>
      <c r="O466" s="77"/>
      <c r="P466" s="183">
        <f>O466*H466</f>
        <v>0</v>
      </c>
      <c r="Q466" s="183">
        <v>0.00028106250000000001</v>
      </c>
      <c r="R466" s="183">
        <f>Q466*H466</f>
        <v>0.0023364725625000002</v>
      </c>
      <c r="S466" s="183">
        <v>0</v>
      </c>
      <c r="T466" s="18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185" t="s">
        <v>179</v>
      </c>
      <c r="AT466" s="185" t="s">
        <v>149</v>
      </c>
      <c r="AU466" s="185" t="s">
        <v>82</v>
      </c>
      <c r="AY466" s="19" t="s">
        <v>146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9" t="s">
        <v>80</v>
      </c>
      <c r="BK466" s="186">
        <f>ROUND(I466*H466,2)</f>
        <v>0</v>
      </c>
      <c r="BL466" s="19" t="s">
        <v>179</v>
      </c>
      <c r="BM466" s="185" t="s">
        <v>1149</v>
      </c>
    </row>
    <row r="467" s="13" customFormat="1">
      <c r="A467" s="13"/>
      <c r="B467" s="199"/>
      <c r="C467" s="13"/>
      <c r="D467" s="200" t="s">
        <v>247</v>
      </c>
      <c r="E467" s="201" t="s">
        <v>1</v>
      </c>
      <c r="F467" s="202" t="s">
        <v>1150</v>
      </c>
      <c r="G467" s="13"/>
      <c r="H467" s="203">
        <v>8.3125</v>
      </c>
      <c r="I467" s="204"/>
      <c r="J467" s="13"/>
      <c r="K467" s="13"/>
      <c r="L467" s="199"/>
      <c r="M467" s="205"/>
      <c r="N467" s="206"/>
      <c r="O467" s="206"/>
      <c r="P467" s="206"/>
      <c r="Q467" s="206"/>
      <c r="R467" s="206"/>
      <c r="S467" s="206"/>
      <c r="T467" s="20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01" t="s">
        <v>247</v>
      </c>
      <c r="AU467" s="201" t="s">
        <v>82</v>
      </c>
      <c r="AV467" s="13" t="s">
        <v>82</v>
      </c>
      <c r="AW467" s="13" t="s">
        <v>31</v>
      </c>
      <c r="AX467" s="13" t="s">
        <v>73</v>
      </c>
      <c r="AY467" s="201" t="s">
        <v>146</v>
      </c>
    </row>
    <row r="468" s="14" customFormat="1">
      <c r="A468" s="14"/>
      <c r="B468" s="208"/>
      <c r="C468" s="14"/>
      <c r="D468" s="200" t="s">
        <v>247</v>
      </c>
      <c r="E468" s="209" t="s">
        <v>1</v>
      </c>
      <c r="F468" s="210" t="s">
        <v>249</v>
      </c>
      <c r="G468" s="14"/>
      <c r="H468" s="211">
        <v>8.3125</v>
      </c>
      <c r="I468" s="212"/>
      <c r="J468" s="14"/>
      <c r="K468" s="14"/>
      <c r="L468" s="208"/>
      <c r="M468" s="213"/>
      <c r="N468" s="214"/>
      <c r="O468" s="214"/>
      <c r="P468" s="214"/>
      <c r="Q468" s="214"/>
      <c r="R468" s="214"/>
      <c r="S468" s="214"/>
      <c r="T468" s="21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09" t="s">
        <v>247</v>
      </c>
      <c r="AU468" s="209" t="s">
        <v>82</v>
      </c>
      <c r="AV468" s="14" t="s">
        <v>153</v>
      </c>
      <c r="AW468" s="14" t="s">
        <v>31</v>
      </c>
      <c r="AX468" s="14" t="s">
        <v>80</v>
      </c>
      <c r="AY468" s="209" t="s">
        <v>146</v>
      </c>
    </row>
    <row r="469" s="2" customFormat="1" ht="37.8" customHeight="1">
      <c r="A469" s="38"/>
      <c r="B469" s="172"/>
      <c r="C469" s="187" t="s">
        <v>1151</v>
      </c>
      <c r="D469" s="216" t="s">
        <v>164</v>
      </c>
      <c r="E469" s="188" t="s">
        <v>1152</v>
      </c>
      <c r="F469" s="189" t="s">
        <v>1153</v>
      </c>
      <c r="G469" s="190" t="s">
        <v>152</v>
      </c>
      <c r="H469" s="191">
        <v>8.3130000000000006</v>
      </c>
      <c r="I469" s="192"/>
      <c r="J469" s="193">
        <f>ROUND(I469*H469,2)</f>
        <v>0</v>
      </c>
      <c r="K469" s="194"/>
      <c r="L469" s="195"/>
      <c r="M469" s="196" t="s">
        <v>1</v>
      </c>
      <c r="N469" s="197" t="s">
        <v>38</v>
      </c>
      <c r="O469" s="77"/>
      <c r="P469" s="183">
        <f>O469*H469</f>
        <v>0</v>
      </c>
      <c r="Q469" s="183">
        <v>0.045999999999999999</v>
      </c>
      <c r="R469" s="183">
        <f>Q469*H469</f>
        <v>0.38239800000000002</v>
      </c>
      <c r="S469" s="183">
        <v>0</v>
      </c>
      <c r="T469" s="18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185" t="s">
        <v>204</v>
      </c>
      <c r="AT469" s="185" t="s">
        <v>164</v>
      </c>
      <c r="AU469" s="185" t="s">
        <v>82</v>
      </c>
      <c r="AY469" s="19" t="s">
        <v>146</v>
      </c>
      <c r="BE469" s="186">
        <f>IF(N469="základní",J469,0)</f>
        <v>0</v>
      </c>
      <c r="BF469" s="186">
        <f>IF(N469="snížená",J469,0)</f>
        <v>0</v>
      </c>
      <c r="BG469" s="186">
        <f>IF(N469="zákl. přenesená",J469,0)</f>
        <v>0</v>
      </c>
      <c r="BH469" s="186">
        <f>IF(N469="sníž. přenesená",J469,0)</f>
        <v>0</v>
      </c>
      <c r="BI469" s="186">
        <f>IF(N469="nulová",J469,0)</f>
        <v>0</v>
      </c>
      <c r="BJ469" s="19" t="s">
        <v>80</v>
      </c>
      <c r="BK469" s="186">
        <f>ROUND(I469*H469,2)</f>
        <v>0</v>
      </c>
      <c r="BL469" s="19" t="s">
        <v>179</v>
      </c>
      <c r="BM469" s="185" t="s">
        <v>1154</v>
      </c>
    </row>
    <row r="470" s="13" customFormat="1">
      <c r="A470" s="13"/>
      <c r="B470" s="199"/>
      <c r="C470" s="13"/>
      <c r="D470" s="200" t="s">
        <v>247</v>
      </c>
      <c r="E470" s="201" t="s">
        <v>1</v>
      </c>
      <c r="F470" s="202" t="s">
        <v>1150</v>
      </c>
      <c r="G470" s="13"/>
      <c r="H470" s="203">
        <v>8.3125</v>
      </c>
      <c r="I470" s="204"/>
      <c r="J470" s="13"/>
      <c r="K470" s="13"/>
      <c r="L470" s="199"/>
      <c r="M470" s="205"/>
      <c r="N470" s="206"/>
      <c r="O470" s="206"/>
      <c r="P470" s="206"/>
      <c r="Q470" s="206"/>
      <c r="R470" s="206"/>
      <c r="S470" s="206"/>
      <c r="T470" s="20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01" t="s">
        <v>247</v>
      </c>
      <c r="AU470" s="201" t="s">
        <v>82</v>
      </c>
      <c r="AV470" s="13" t="s">
        <v>82</v>
      </c>
      <c r="AW470" s="13" t="s">
        <v>31</v>
      </c>
      <c r="AX470" s="13" t="s">
        <v>73</v>
      </c>
      <c r="AY470" s="201" t="s">
        <v>146</v>
      </c>
    </row>
    <row r="471" s="14" customFormat="1">
      <c r="A471" s="14"/>
      <c r="B471" s="208"/>
      <c r="C471" s="14"/>
      <c r="D471" s="200" t="s">
        <v>247</v>
      </c>
      <c r="E471" s="209" t="s">
        <v>1</v>
      </c>
      <c r="F471" s="210" t="s">
        <v>249</v>
      </c>
      <c r="G471" s="14"/>
      <c r="H471" s="211">
        <v>8.3125</v>
      </c>
      <c r="I471" s="212"/>
      <c r="J471" s="14"/>
      <c r="K471" s="14"/>
      <c r="L471" s="208"/>
      <c r="M471" s="213"/>
      <c r="N471" s="214"/>
      <c r="O471" s="214"/>
      <c r="P471" s="214"/>
      <c r="Q471" s="214"/>
      <c r="R471" s="214"/>
      <c r="S471" s="214"/>
      <c r="T471" s="21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09" t="s">
        <v>247</v>
      </c>
      <c r="AU471" s="209" t="s">
        <v>82</v>
      </c>
      <c r="AV471" s="14" t="s">
        <v>153</v>
      </c>
      <c r="AW471" s="14" t="s">
        <v>31</v>
      </c>
      <c r="AX471" s="14" t="s">
        <v>80</v>
      </c>
      <c r="AY471" s="209" t="s">
        <v>146</v>
      </c>
    </row>
    <row r="472" s="2" customFormat="1" ht="24.15" customHeight="1">
      <c r="A472" s="38"/>
      <c r="B472" s="172"/>
      <c r="C472" s="173" t="s">
        <v>1155</v>
      </c>
      <c r="D472" s="198" t="s">
        <v>149</v>
      </c>
      <c r="E472" s="174" t="s">
        <v>1156</v>
      </c>
      <c r="F472" s="175" t="s">
        <v>1157</v>
      </c>
      <c r="G472" s="176" t="s">
        <v>161</v>
      </c>
      <c r="H472" s="177">
        <v>23.998999999999999</v>
      </c>
      <c r="I472" s="178"/>
      <c r="J472" s="179">
        <f>ROUND(I472*H472,2)</f>
        <v>0</v>
      </c>
      <c r="K472" s="180"/>
      <c r="L472" s="39"/>
      <c r="M472" s="181" t="s">
        <v>1</v>
      </c>
      <c r="N472" s="182" t="s">
        <v>38</v>
      </c>
      <c r="O472" s="77"/>
      <c r="P472" s="183">
        <f>O472*H472</f>
        <v>0</v>
      </c>
      <c r="Q472" s="183">
        <v>0.00027141250000000002</v>
      </c>
      <c r="R472" s="183">
        <f>Q472*H472</f>
        <v>0.0065136285875000005</v>
      </c>
      <c r="S472" s="183">
        <v>0</v>
      </c>
      <c r="T472" s="18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185" t="s">
        <v>179</v>
      </c>
      <c r="AT472" s="185" t="s">
        <v>149</v>
      </c>
      <c r="AU472" s="185" t="s">
        <v>82</v>
      </c>
      <c r="AY472" s="19" t="s">
        <v>146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9" t="s">
        <v>80</v>
      </c>
      <c r="BK472" s="186">
        <f>ROUND(I472*H472,2)</f>
        <v>0</v>
      </c>
      <c r="BL472" s="19" t="s">
        <v>179</v>
      </c>
      <c r="BM472" s="185" t="s">
        <v>1158</v>
      </c>
    </row>
    <row r="473" s="2" customFormat="1" ht="37.8" customHeight="1">
      <c r="A473" s="38"/>
      <c r="B473" s="172"/>
      <c r="C473" s="187" t="s">
        <v>1159</v>
      </c>
      <c r="D473" s="216" t="s">
        <v>164</v>
      </c>
      <c r="E473" s="188" t="s">
        <v>1160</v>
      </c>
      <c r="F473" s="189" t="s">
        <v>1161</v>
      </c>
      <c r="G473" s="190" t="s">
        <v>152</v>
      </c>
      <c r="H473" s="191">
        <v>22.050999999999998</v>
      </c>
      <c r="I473" s="192"/>
      <c r="J473" s="193">
        <f>ROUND(I473*H473,2)</f>
        <v>0</v>
      </c>
      <c r="K473" s="194"/>
      <c r="L473" s="195"/>
      <c r="M473" s="196" t="s">
        <v>1</v>
      </c>
      <c r="N473" s="197" t="s">
        <v>38</v>
      </c>
      <c r="O473" s="77"/>
      <c r="P473" s="183">
        <f>O473*H473</f>
        <v>0</v>
      </c>
      <c r="Q473" s="183">
        <v>0.043999999999999997</v>
      </c>
      <c r="R473" s="183">
        <f>Q473*H473</f>
        <v>0.97024399999999988</v>
      </c>
      <c r="S473" s="183">
        <v>0</v>
      </c>
      <c r="T473" s="18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185" t="s">
        <v>204</v>
      </c>
      <c r="AT473" s="185" t="s">
        <v>164</v>
      </c>
      <c r="AU473" s="185" t="s">
        <v>82</v>
      </c>
      <c r="AY473" s="19" t="s">
        <v>146</v>
      </c>
      <c r="BE473" s="186">
        <f>IF(N473="základní",J473,0)</f>
        <v>0</v>
      </c>
      <c r="BF473" s="186">
        <f>IF(N473="snížená",J473,0)</f>
        <v>0</v>
      </c>
      <c r="BG473" s="186">
        <f>IF(N473="zákl. přenesená",J473,0)</f>
        <v>0</v>
      </c>
      <c r="BH473" s="186">
        <f>IF(N473="sníž. přenesená",J473,0)</f>
        <v>0</v>
      </c>
      <c r="BI473" s="186">
        <f>IF(N473="nulová",J473,0)</f>
        <v>0</v>
      </c>
      <c r="BJ473" s="19" t="s">
        <v>80</v>
      </c>
      <c r="BK473" s="186">
        <f>ROUND(I473*H473,2)</f>
        <v>0</v>
      </c>
      <c r="BL473" s="19" t="s">
        <v>179</v>
      </c>
      <c r="BM473" s="185" t="s">
        <v>1162</v>
      </c>
    </row>
    <row r="474" s="13" customFormat="1">
      <c r="A474" s="13"/>
      <c r="B474" s="199"/>
      <c r="C474" s="13"/>
      <c r="D474" s="200" t="s">
        <v>247</v>
      </c>
      <c r="E474" s="201" t="s">
        <v>1</v>
      </c>
      <c r="F474" s="202" t="s">
        <v>1163</v>
      </c>
      <c r="G474" s="13"/>
      <c r="H474" s="203">
        <v>18.75</v>
      </c>
      <c r="I474" s="204"/>
      <c r="J474" s="13"/>
      <c r="K474" s="13"/>
      <c r="L474" s="199"/>
      <c r="M474" s="205"/>
      <c r="N474" s="206"/>
      <c r="O474" s="206"/>
      <c r="P474" s="206"/>
      <c r="Q474" s="206"/>
      <c r="R474" s="206"/>
      <c r="S474" s="206"/>
      <c r="T474" s="20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01" t="s">
        <v>247</v>
      </c>
      <c r="AU474" s="201" t="s">
        <v>82</v>
      </c>
      <c r="AV474" s="13" t="s">
        <v>82</v>
      </c>
      <c r="AW474" s="13" t="s">
        <v>31</v>
      </c>
      <c r="AX474" s="13" t="s">
        <v>73</v>
      </c>
      <c r="AY474" s="201" t="s">
        <v>146</v>
      </c>
    </row>
    <row r="475" s="13" customFormat="1">
      <c r="A475" s="13"/>
      <c r="B475" s="199"/>
      <c r="C475" s="13"/>
      <c r="D475" s="200" t="s">
        <v>247</v>
      </c>
      <c r="E475" s="201" t="s">
        <v>1</v>
      </c>
      <c r="F475" s="202" t="s">
        <v>1164</v>
      </c>
      <c r="G475" s="13"/>
      <c r="H475" s="203">
        <v>1.1875</v>
      </c>
      <c r="I475" s="204"/>
      <c r="J475" s="13"/>
      <c r="K475" s="13"/>
      <c r="L475" s="199"/>
      <c r="M475" s="205"/>
      <c r="N475" s="206"/>
      <c r="O475" s="206"/>
      <c r="P475" s="206"/>
      <c r="Q475" s="206"/>
      <c r="R475" s="206"/>
      <c r="S475" s="206"/>
      <c r="T475" s="20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01" t="s">
        <v>247</v>
      </c>
      <c r="AU475" s="201" t="s">
        <v>82</v>
      </c>
      <c r="AV475" s="13" t="s">
        <v>82</v>
      </c>
      <c r="AW475" s="13" t="s">
        <v>31</v>
      </c>
      <c r="AX475" s="13" t="s">
        <v>73</v>
      </c>
      <c r="AY475" s="201" t="s">
        <v>146</v>
      </c>
    </row>
    <row r="476" s="13" customFormat="1">
      <c r="A476" s="13"/>
      <c r="B476" s="199"/>
      <c r="C476" s="13"/>
      <c r="D476" s="200" t="s">
        <v>247</v>
      </c>
      <c r="E476" s="201" t="s">
        <v>1</v>
      </c>
      <c r="F476" s="202" t="s">
        <v>1165</v>
      </c>
      <c r="G476" s="13"/>
      <c r="H476" s="203">
        <v>1.425</v>
      </c>
      <c r="I476" s="204"/>
      <c r="J476" s="13"/>
      <c r="K476" s="13"/>
      <c r="L476" s="199"/>
      <c r="M476" s="205"/>
      <c r="N476" s="206"/>
      <c r="O476" s="206"/>
      <c r="P476" s="206"/>
      <c r="Q476" s="206"/>
      <c r="R476" s="206"/>
      <c r="S476" s="206"/>
      <c r="T476" s="20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01" t="s">
        <v>247</v>
      </c>
      <c r="AU476" s="201" t="s">
        <v>82</v>
      </c>
      <c r="AV476" s="13" t="s">
        <v>82</v>
      </c>
      <c r="AW476" s="13" t="s">
        <v>31</v>
      </c>
      <c r="AX476" s="13" t="s">
        <v>73</v>
      </c>
      <c r="AY476" s="201" t="s">
        <v>146</v>
      </c>
    </row>
    <row r="477" s="13" customFormat="1">
      <c r="A477" s="13"/>
      <c r="B477" s="199"/>
      <c r="C477" s="13"/>
      <c r="D477" s="200" t="s">
        <v>247</v>
      </c>
      <c r="E477" s="201" t="s">
        <v>1</v>
      </c>
      <c r="F477" s="202" t="s">
        <v>1166</v>
      </c>
      <c r="G477" s="13"/>
      <c r="H477" s="203">
        <v>0.68799999999999994</v>
      </c>
      <c r="I477" s="204"/>
      <c r="J477" s="13"/>
      <c r="K477" s="13"/>
      <c r="L477" s="199"/>
      <c r="M477" s="205"/>
      <c r="N477" s="206"/>
      <c r="O477" s="206"/>
      <c r="P477" s="206"/>
      <c r="Q477" s="206"/>
      <c r="R477" s="206"/>
      <c r="S477" s="206"/>
      <c r="T477" s="20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01" t="s">
        <v>247</v>
      </c>
      <c r="AU477" s="201" t="s">
        <v>82</v>
      </c>
      <c r="AV477" s="13" t="s">
        <v>82</v>
      </c>
      <c r="AW477" s="13" t="s">
        <v>31</v>
      </c>
      <c r="AX477" s="13" t="s">
        <v>73</v>
      </c>
      <c r="AY477" s="201" t="s">
        <v>146</v>
      </c>
    </row>
    <row r="478" s="14" customFormat="1">
      <c r="A478" s="14"/>
      <c r="B478" s="208"/>
      <c r="C478" s="14"/>
      <c r="D478" s="200" t="s">
        <v>247</v>
      </c>
      <c r="E478" s="209" t="s">
        <v>1</v>
      </c>
      <c r="F478" s="210" t="s">
        <v>249</v>
      </c>
      <c r="G478" s="14"/>
      <c r="H478" s="211">
        <v>22.0505</v>
      </c>
      <c r="I478" s="212"/>
      <c r="J478" s="14"/>
      <c r="K478" s="14"/>
      <c r="L478" s="208"/>
      <c r="M478" s="213"/>
      <c r="N478" s="214"/>
      <c r="O478" s="214"/>
      <c r="P478" s="214"/>
      <c r="Q478" s="214"/>
      <c r="R478" s="214"/>
      <c r="S478" s="214"/>
      <c r="T478" s="21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9" t="s">
        <v>247</v>
      </c>
      <c r="AU478" s="209" t="s">
        <v>82</v>
      </c>
      <c r="AV478" s="14" t="s">
        <v>153</v>
      </c>
      <c r="AW478" s="14" t="s">
        <v>31</v>
      </c>
      <c r="AX478" s="14" t="s">
        <v>80</v>
      </c>
      <c r="AY478" s="209" t="s">
        <v>146</v>
      </c>
    </row>
    <row r="479" s="2" customFormat="1" ht="24.15" customHeight="1">
      <c r="A479" s="38"/>
      <c r="B479" s="172"/>
      <c r="C479" s="173" t="s">
        <v>1167</v>
      </c>
      <c r="D479" s="198" t="s">
        <v>149</v>
      </c>
      <c r="E479" s="174" t="s">
        <v>1168</v>
      </c>
      <c r="F479" s="175" t="s">
        <v>1169</v>
      </c>
      <c r="G479" s="176" t="s">
        <v>161</v>
      </c>
      <c r="H479" s="177">
        <v>4</v>
      </c>
      <c r="I479" s="178"/>
      <c r="J479" s="179">
        <f>ROUND(I479*H479,2)</f>
        <v>0</v>
      </c>
      <c r="K479" s="180"/>
      <c r="L479" s="39"/>
      <c r="M479" s="181" t="s">
        <v>1</v>
      </c>
      <c r="N479" s="182" t="s">
        <v>38</v>
      </c>
      <c r="O479" s="77"/>
      <c r="P479" s="183">
        <f>O479*H479</f>
        <v>0</v>
      </c>
      <c r="Q479" s="183">
        <v>0.00026848749999999999</v>
      </c>
      <c r="R479" s="183">
        <f>Q479*H479</f>
        <v>0.00107395</v>
      </c>
      <c r="S479" s="183">
        <v>0</v>
      </c>
      <c r="T479" s="184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185" t="s">
        <v>179</v>
      </c>
      <c r="AT479" s="185" t="s">
        <v>149</v>
      </c>
      <c r="AU479" s="185" t="s">
        <v>82</v>
      </c>
      <c r="AY479" s="19" t="s">
        <v>146</v>
      </c>
      <c r="BE479" s="186">
        <f>IF(N479="základní",J479,0)</f>
        <v>0</v>
      </c>
      <c r="BF479" s="186">
        <f>IF(N479="snížená",J479,0)</f>
        <v>0</v>
      </c>
      <c r="BG479" s="186">
        <f>IF(N479="zákl. přenesená",J479,0)</f>
        <v>0</v>
      </c>
      <c r="BH479" s="186">
        <f>IF(N479="sníž. přenesená",J479,0)</f>
        <v>0</v>
      </c>
      <c r="BI479" s="186">
        <f>IF(N479="nulová",J479,0)</f>
        <v>0</v>
      </c>
      <c r="BJ479" s="19" t="s">
        <v>80</v>
      </c>
      <c r="BK479" s="186">
        <f>ROUND(I479*H479,2)</f>
        <v>0</v>
      </c>
      <c r="BL479" s="19" t="s">
        <v>179</v>
      </c>
      <c r="BM479" s="185" t="s">
        <v>1170</v>
      </c>
    </row>
    <row r="480" s="13" customFormat="1">
      <c r="A480" s="13"/>
      <c r="B480" s="199"/>
      <c r="C480" s="13"/>
      <c r="D480" s="200" t="s">
        <v>247</v>
      </c>
      <c r="E480" s="201" t="s">
        <v>1</v>
      </c>
      <c r="F480" s="202" t="s">
        <v>1171</v>
      </c>
      <c r="G480" s="13"/>
      <c r="H480" s="203">
        <v>4</v>
      </c>
      <c r="I480" s="204"/>
      <c r="J480" s="13"/>
      <c r="K480" s="13"/>
      <c r="L480" s="199"/>
      <c r="M480" s="205"/>
      <c r="N480" s="206"/>
      <c r="O480" s="206"/>
      <c r="P480" s="206"/>
      <c r="Q480" s="206"/>
      <c r="R480" s="206"/>
      <c r="S480" s="206"/>
      <c r="T480" s="20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01" t="s">
        <v>247</v>
      </c>
      <c r="AU480" s="201" t="s">
        <v>82</v>
      </c>
      <c r="AV480" s="13" t="s">
        <v>82</v>
      </c>
      <c r="AW480" s="13" t="s">
        <v>31</v>
      </c>
      <c r="AX480" s="13" t="s">
        <v>80</v>
      </c>
      <c r="AY480" s="201" t="s">
        <v>146</v>
      </c>
    </row>
    <row r="481" s="2" customFormat="1" ht="24.15" customHeight="1">
      <c r="A481" s="38"/>
      <c r="B481" s="172"/>
      <c r="C481" s="187" t="s">
        <v>1172</v>
      </c>
      <c r="D481" s="216" t="s">
        <v>164</v>
      </c>
      <c r="E481" s="188" t="s">
        <v>1173</v>
      </c>
      <c r="F481" s="189" t="s">
        <v>1174</v>
      </c>
      <c r="G481" s="190" t="s">
        <v>152</v>
      </c>
      <c r="H481" s="191">
        <v>2.25</v>
      </c>
      <c r="I481" s="192"/>
      <c r="J481" s="193">
        <f>ROUND(I481*H481,2)</f>
        <v>0</v>
      </c>
      <c r="K481" s="194"/>
      <c r="L481" s="195"/>
      <c r="M481" s="196" t="s">
        <v>1</v>
      </c>
      <c r="N481" s="197" t="s">
        <v>38</v>
      </c>
      <c r="O481" s="77"/>
      <c r="P481" s="183">
        <f>O481*H481</f>
        <v>0</v>
      </c>
      <c r="Q481" s="183">
        <v>0.040280000000000003</v>
      </c>
      <c r="R481" s="183">
        <f>Q481*H481</f>
        <v>0.090630000000000002</v>
      </c>
      <c r="S481" s="183">
        <v>0</v>
      </c>
      <c r="T481" s="184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185" t="s">
        <v>204</v>
      </c>
      <c r="AT481" s="185" t="s">
        <v>164</v>
      </c>
      <c r="AU481" s="185" t="s">
        <v>82</v>
      </c>
      <c r="AY481" s="19" t="s">
        <v>146</v>
      </c>
      <c r="BE481" s="186">
        <f>IF(N481="základní",J481,0)</f>
        <v>0</v>
      </c>
      <c r="BF481" s="186">
        <f>IF(N481="snížená",J481,0)</f>
        <v>0</v>
      </c>
      <c r="BG481" s="186">
        <f>IF(N481="zákl. přenesená",J481,0)</f>
        <v>0</v>
      </c>
      <c r="BH481" s="186">
        <f>IF(N481="sníž. přenesená",J481,0)</f>
        <v>0</v>
      </c>
      <c r="BI481" s="186">
        <f>IF(N481="nulová",J481,0)</f>
        <v>0</v>
      </c>
      <c r="BJ481" s="19" t="s">
        <v>80</v>
      </c>
      <c r="BK481" s="186">
        <f>ROUND(I481*H481,2)</f>
        <v>0</v>
      </c>
      <c r="BL481" s="19" t="s">
        <v>179</v>
      </c>
      <c r="BM481" s="185" t="s">
        <v>1175</v>
      </c>
    </row>
    <row r="482" s="13" customFormat="1">
      <c r="A482" s="13"/>
      <c r="B482" s="199"/>
      <c r="C482" s="13"/>
      <c r="D482" s="200" t="s">
        <v>247</v>
      </c>
      <c r="E482" s="201" t="s">
        <v>1</v>
      </c>
      <c r="F482" s="202" t="s">
        <v>1176</v>
      </c>
      <c r="G482" s="13"/>
      <c r="H482" s="203">
        <v>2.25</v>
      </c>
      <c r="I482" s="204"/>
      <c r="J482" s="13"/>
      <c r="K482" s="13"/>
      <c r="L482" s="199"/>
      <c r="M482" s="205"/>
      <c r="N482" s="206"/>
      <c r="O482" s="206"/>
      <c r="P482" s="206"/>
      <c r="Q482" s="206"/>
      <c r="R482" s="206"/>
      <c r="S482" s="206"/>
      <c r="T482" s="20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01" t="s">
        <v>247</v>
      </c>
      <c r="AU482" s="201" t="s">
        <v>82</v>
      </c>
      <c r="AV482" s="13" t="s">
        <v>82</v>
      </c>
      <c r="AW482" s="13" t="s">
        <v>31</v>
      </c>
      <c r="AX482" s="13" t="s">
        <v>73</v>
      </c>
      <c r="AY482" s="201" t="s">
        <v>146</v>
      </c>
    </row>
    <row r="483" s="14" customFormat="1">
      <c r="A483" s="14"/>
      <c r="B483" s="208"/>
      <c r="C483" s="14"/>
      <c r="D483" s="200" t="s">
        <v>247</v>
      </c>
      <c r="E483" s="209" t="s">
        <v>1</v>
      </c>
      <c r="F483" s="210" t="s">
        <v>249</v>
      </c>
      <c r="G483" s="14"/>
      <c r="H483" s="211">
        <v>2.25</v>
      </c>
      <c r="I483" s="212"/>
      <c r="J483" s="14"/>
      <c r="K483" s="14"/>
      <c r="L483" s="208"/>
      <c r="M483" s="213"/>
      <c r="N483" s="214"/>
      <c r="O483" s="214"/>
      <c r="P483" s="214"/>
      <c r="Q483" s="214"/>
      <c r="R483" s="214"/>
      <c r="S483" s="214"/>
      <c r="T483" s="215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09" t="s">
        <v>247</v>
      </c>
      <c r="AU483" s="209" t="s">
        <v>82</v>
      </c>
      <c r="AV483" s="14" t="s">
        <v>153</v>
      </c>
      <c r="AW483" s="14" t="s">
        <v>31</v>
      </c>
      <c r="AX483" s="14" t="s">
        <v>80</v>
      </c>
      <c r="AY483" s="209" t="s">
        <v>146</v>
      </c>
    </row>
    <row r="484" s="2" customFormat="1" ht="33" customHeight="1">
      <c r="A484" s="38"/>
      <c r="B484" s="172"/>
      <c r="C484" s="173" t="s">
        <v>1177</v>
      </c>
      <c r="D484" s="173" t="s">
        <v>149</v>
      </c>
      <c r="E484" s="174" t="s">
        <v>1178</v>
      </c>
      <c r="F484" s="175" t="s">
        <v>1179</v>
      </c>
      <c r="G484" s="176" t="s">
        <v>161</v>
      </c>
      <c r="H484" s="177">
        <v>1</v>
      </c>
      <c r="I484" s="178"/>
      <c r="J484" s="179">
        <f>ROUND(I484*H484,2)</f>
        <v>0</v>
      </c>
      <c r="K484" s="180"/>
      <c r="L484" s="39"/>
      <c r="M484" s="181" t="s">
        <v>1</v>
      </c>
      <c r="N484" s="182" t="s">
        <v>38</v>
      </c>
      <c r="O484" s="77"/>
      <c r="P484" s="183">
        <f>O484*H484</f>
        <v>0</v>
      </c>
      <c r="Q484" s="183">
        <v>0.00026096250000000001</v>
      </c>
      <c r="R484" s="183">
        <f>Q484*H484</f>
        <v>0.00026096250000000001</v>
      </c>
      <c r="S484" s="183">
        <v>0</v>
      </c>
      <c r="T484" s="184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85" t="s">
        <v>179</v>
      </c>
      <c r="AT484" s="185" t="s">
        <v>149</v>
      </c>
      <c r="AU484" s="185" t="s">
        <v>82</v>
      </c>
      <c r="AY484" s="19" t="s">
        <v>146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9" t="s">
        <v>80</v>
      </c>
      <c r="BK484" s="186">
        <f>ROUND(I484*H484,2)</f>
        <v>0</v>
      </c>
      <c r="BL484" s="19" t="s">
        <v>179</v>
      </c>
      <c r="BM484" s="185" t="s">
        <v>1180</v>
      </c>
    </row>
    <row r="485" s="2" customFormat="1" ht="24.15" customHeight="1">
      <c r="A485" s="38"/>
      <c r="B485" s="172"/>
      <c r="C485" s="187" t="s">
        <v>1181</v>
      </c>
      <c r="D485" s="216" t="s">
        <v>164</v>
      </c>
      <c r="E485" s="188" t="s">
        <v>1182</v>
      </c>
      <c r="F485" s="189" t="s">
        <v>1183</v>
      </c>
      <c r="G485" s="190" t="s">
        <v>152</v>
      </c>
      <c r="H485" s="191">
        <v>8.0600000000000005</v>
      </c>
      <c r="I485" s="192"/>
      <c r="J485" s="193">
        <f>ROUND(I485*H485,2)</f>
        <v>0</v>
      </c>
      <c r="K485" s="194"/>
      <c r="L485" s="195"/>
      <c r="M485" s="196" t="s">
        <v>1</v>
      </c>
      <c r="N485" s="197" t="s">
        <v>38</v>
      </c>
      <c r="O485" s="77"/>
      <c r="P485" s="183">
        <f>O485*H485</f>
        <v>0</v>
      </c>
      <c r="Q485" s="183">
        <v>0.066000000000000003</v>
      </c>
      <c r="R485" s="183">
        <f>Q485*H485</f>
        <v>0.5319600000000001</v>
      </c>
      <c r="S485" s="183">
        <v>0</v>
      </c>
      <c r="T485" s="184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185" t="s">
        <v>204</v>
      </c>
      <c r="AT485" s="185" t="s">
        <v>164</v>
      </c>
      <c r="AU485" s="185" t="s">
        <v>82</v>
      </c>
      <c r="AY485" s="19" t="s">
        <v>146</v>
      </c>
      <c r="BE485" s="186">
        <f>IF(N485="základní",J485,0)</f>
        <v>0</v>
      </c>
      <c r="BF485" s="186">
        <f>IF(N485="snížená",J485,0)</f>
        <v>0</v>
      </c>
      <c r="BG485" s="186">
        <f>IF(N485="zákl. přenesená",J485,0)</f>
        <v>0</v>
      </c>
      <c r="BH485" s="186">
        <f>IF(N485="sníž. přenesená",J485,0)</f>
        <v>0</v>
      </c>
      <c r="BI485" s="186">
        <f>IF(N485="nulová",J485,0)</f>
        <v>0</v>
      </c>
      <c r="BJ485" s="19" t="s">
        <v>80</v>
      </c>
      <c r="BK485" s="186">
        <f>ROUND(I485*H485,2)</f>
        <v>0</v>
      </c>
      <c r="BL485" s="19" t="s">
        <v>179</v>
      </c>
      <c r="BM485" s="185" t="s">
        <v>1184</v>
      </c>
    </row>
    <row r="486" s="13" customFormat="1">
      <c r="A486" s="13"/>
      <c r="B486" s="199"/>
      <c r="C486" s="13"/>
      <c r="D486" s="200" t="s">
        <v>247</v>
      </c>
      <c r="E486" s="201" t="s">
        <v>1</v>
      </c>
      <c r="F486" s="202" t="s">
        <v>1185</v>
      </c>
      <c r="G486" s="13"/>
      <c r="H486" s="203">
        <v>8.0600000000000005</v>
      </c>
      <c r="I486" s="204"/>
      <c r="J486" s="13"/>
      <c r="K486" s="13"/>
      <c r="L486" s="199"/>
      <c r="M486" s="205"/>
      <c r="N486" s="206"/>
      <c r="O486" s="206"/>
      <c r="P486" s="206"/>
      <c r="Q486" s="206"/>
      <c r="R486" s="206"/>
      <c r="S486" s="206"/>
      <c r="T486" s="20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01" t="s">
        <v>247</v>
      </c>
      <c r="AU486" s="201" t="s">
        <v>82</v>
      </c>
      <c r="AV486" s="13" t="s">
        <v>82</v>
      </c>
      <c r="AW486" s="13" t="s">
        <v>31</v>
      </c>
      <c r="AX486" s="13" t="s">
        <v>73</v>
      </c>
      <c r="AY486" s="201" t="s">
        <v>146</v>
      </c>
    </row>
    <row r="487" s="14" customFormat="1">
      <c r="A487" s="14"/>
      <c r="B487" s="208"/>
      <c r="C487" s="14"/>
      <c r="D487" s="200" t="s">
        <v>247</v>
      </c>
      <c r="E487" s="209" t="s">
        <v>1</v>
      </c>
      <c r="F487" s="210" t="s">
        <v>249</v>
      </c>
      <c r="G487" s="14"/>
      <c r="H487" s="211">
        <v>8.0600000000000005</v>
      </c>
      <c r="I487" s="212"/>
      <c r="J487" s="14"/>
      <c r="K487" s="14"/>
      <c r="L487" s="208"/>
      <c r="M487" s="213"/>
      <c r="N487" s="214"/>
      <c r="O487" s="214"/>
      <c r="P487" s="214"/>
      <c r="Q487" s="214"/>
      <c r="R487" s="214"/>
      <c r="S487" s="214"/>
      <c r="T487" s="21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09" t="s">
        <v>247</v>
      </c>
      <c r="AU487" s="209" t="s">
        <v>82</v>
      </c>
      <c r="AV487" s="14" t="s">
        <v>153</v>
      </c>
      <c r="AW487" s="14" t="s">
        <v>31</v>
      </c>
      <c r="AX487" s="14" t="s">
        <v>80</v>
      </c>
      <c r="AY487" s="209" t="s">
        <v>146</v>
      </c>
    </row>
    <row r="488" s="2" customFormat="1" ht="24.15" customHeight="1">
      <c r="A488" s="38"/>
      <c r="B488" s="172"/>
      <c r="C488" s="173" t="s">
        <v>1186</v>
      </c>
      <c r="D488" s="198" t="s">
        <v>149</v>
      </c>
      <c r="E488" s="174" t="s">
        <v>1187</v>
      </c>
      <c r="F488" s="175" t="s">
        <v>1188</v>
      </c>
      <c r="G488" s="176" t="s">
        <v>161</v>
      </c>
      <c r="H488" s="177">
        <v>1</v>
      </c>
      <c r="I488" s="178"/>
      <c r="J488" s="179">
        <f>ROUND(I488*H488,2)</f>
        <v>0</v>
      </c>
      <c r="K488" s="180"/>
      <c r="L488" s="39"/>
      <c r="M488" s="181" t="s">
        <v>1</v>
      </c>
      <c r="N488" s="182" t="s">
        <v>38</v>
      </c>
      <c r="O488" s="77"/>
      <c r="P488" s="183">
        <f>O488*H488</f>
        <v>0</v>
      </c>
      <c r="Q488" s="183">
        <v>0</v>
      </c>
      <c r="R488" s="183">
        <f>Q488*H488</f>
        <v>0</v>
      </c>
      <c r="S488" s="183">
        <v>0</v>
      </c>
      <c r="T488" s="18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85" t="s">
        <v>179</v>
      </c>
      <c r="AT488" s="185" t="s">
        <v>149</v>
      </c>
      <c r="AU488" s="185" t="s">
        <v>82</v>
      </c>
      <c r="AY488" s="19" t="s">
        <v>146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19" t="s">
        <v>80</v>
      </c>
      <c r="BK488" s="186">
        <f>ROUND(I488*H488,2)</f>
        <v>0</v>
      </c>
      <c r="BL488" s="19" t="s">
        <v>179</v>
      </c>
      <c r="BM488" s="185" t="s">
        <v>1189</v>
      </c>
    </row>
    <row r="489" s="13" customFormat="1">
      <c r="A489" s="13"/>
      <c r="B489" s="199"/>
      <c r="C489" s="13"/>
      <c r="D489" s="200" t="s">
        <v>247</v>
      </c>
      <c r="E489" s="201" t="s">
        <v>1</v>
      </c>
      <c r="F489" s="202" t="s">
        <v>248</v>
      </c>
      <c r="G489" s="13"/>
      <c r="H489" s="203">
        <v>1</v>
      </c>
      <c r="I489" s="204"/>
      <c r="J489" s="13"/>
      <c r="K489" s="13"/>
      <c r="L489" s="199"/>
      <c r="M489" s="205"/>
      <c r="N489" s="206"/>
      <c r="O489" s="206"/>
      <c r="P489" s="206"/>
      <c r="Q489" s="206"/>
      <c r="R489" s="206"/>
      <c r="S489" s="206"/>
      <c r="T489" s="20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01" t="s">
        <v>247</v>
      </c>
      <c r="AU489" s="201" t="s">
        <v>82</v>
      </c>
      <c r="AV489" s="13" t="s">
        <v>82</v>
      </c>
      <c r="AW489" s="13" t="s">
        <v>31</v>
      </c>
      <c r="AX489" s="13" t="s">
        <v>73</v>
      </c>
      <c r="AY489" s="201" t="s">
        <v>146</v>
      </c>
    </row>
    <row r="490" s="14" customFormat="1">
      <c r="A490" s="14"/>
      <c r="B490" s="208"/>
      <c r="C490" s="14"/>
      <c r="D490" s="200" t="s">
        <v>247</v>
      </c>
      <c r="E490" s="209" t="s">
        <v>1</v>
      </c>
      <c r="F490" s="210" t="s">
        <v>249</v>
      </c>
      <c r="G490" s="14"/>
      <c r="H490" s="211">
        <v>1</v>
      </c>
      <c r="I490" s="212"/>
      <c r="J490" s="14"/>
      <c r="K490" s="14"/>
      <c r="L490" s="208"/>
      <c r="M490" s="213"/>
      <c r="N490" s="214"/>
      <c r="O490" s="214"/>
      <c r="P490" s="214"/>
      <c r="Q490" s="214"/>
      <c r="R490" s="214"/>
      <c r="S490" s="214"/>
      <c r="T490" s="21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09" t="s">
        <v>247</v>
      </c>
      <c r="AU490" s="209" t="s">
        <v>82</v>
      </c>
      <c r="AV490" s="14" t="s">
        <v>153</v>
      </c>
      <c r="AW490" s="14" t="s">
        <v>31</v>
      </c>
      <c r="AX490" s="14" t="s">
        <v>80</v>
      </c>
      <c r="AY490" s="209" t="s">
        <v>146</v>
      </c>
    </row>
    <row r="491" s="2" customFormat="1" ht="33" customHeight="1">
      <c r="A491" s="38"/>
      <c r="B491" s="172"/>
      <c r="C491" s="187" t="s">
        <v>1190</v>
      </c>
      <c r="D491" s="216" t="s">
        <v>164</v>
      </c>
      <c r="E491" s="188" t="s">
        <v>1191</v>
      </c>
      <c r="F491" s="189" t="s">
        <v>1192</v>
      </c>
      <c r="G491" s="190" t="s">
        <v>161</v>
      </c>
      <c r="H491" s="191">
        <v>1</v>
      </c>
      <c r="I491" s="192"/>
      <c r="J491" s="193">
        <f>ROUND(I491*H491,2)</f>
        <v>0</v>
      </c>
      <c r="K491" s="194"/>
      <c r="L491" s="195"/>
      <c r="M491" s="196" t="s">
        <v>1</v>
      </c>
      <c r="N491" s="197" t="s">
        <v>38</v>
      </c>
      <c r="O491" s="77"/>
      <c r="P491" s="183">
        <f>O491*H491</f>
        <v>0</v>
      </c>
      <c r="Q491" s="183">
        <v>0.017500000000000002</v>
      </c>
      <c r="R491" s="183">
        <f>Q491*H491</f>
        <v>0.017500000000000002</v>
      </c>
      <c r="S491" s="183">
        <v>0</v>
      </c>
      <c r="T491" s="18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185" t="s">
        <v>204</v>
      </c>
      <c r="AT491" s="185" t="s">
        <v>164</v>
      </c>
      <c r="AU491" s="185" t="s">
        <v>82</v>
      </c>
      <c r="AY491" s="19" t="s">
        <v>146</v>
      </c>
      <c r="BE491" s="186">
        <f>IF(N491="základní",J491,0)</f>
        <v>0</v>
      </c>
      <c r="BF491" s="186">
        <f>IF(N491="snížená",J491,0)</f>
        <v>0</v>
      </c>
      <c r="BG491" s="186">
        <f>IF(N491="zákl. přenesená",J491,0)</f>
        <v>0</v>
      </c>
      <c r="BH491" s="186">
        <f>IF(N491="sníž. přenesená",J491,0)</f>
        <v>0</v>
      </c>
      <c r="BI491" s="186">
        <f>IF(N491="nulová",J491,0)</f>
        <v>0</v>
      </c>
      <c r="BJ491" s="19" t="s">
        <v>80</v>
      </c>
      <c r="BK491" s="186">
        <f>ROUND(I491*H491,2)</f>
        <v>0</v>
      </c>
      <c r="BL491" s="19" t="s">
        <v>179</v>
      </c>
      <c r="BM491" s="185" t="s">
        <v>1193</v>
      </c>
    </row>
    <row r="492" s="2" customFormat="1" ht="33" customHeight="1">
      <c r="A492" s="38"/>
      <c r="B492" s="172"/>
      <c r="C492" s="173" t="s">
        <v>1194</v>
      </c>
      <c r="D492" s="198" t="s">
        <v>149</v>
      </c>
      <c r="E492" s="174" t="s">
        <v>1195</v>
      </c>
      <c r="F492" s="175" t="s">
        <v>1196</v>
      </c>
      <c r="G492" s="176" t="s">
        <v>161</v>
      </c>
      <c r="H492" s="177">
        <v>10</v>
      </c>
      <c r="I492" s="178"/>
      <c r="J492" s="179">
        <f>ROUND(I492*H492,2)</f>
        <v>0</v>
      </c>
      <c r="K492" s="180"/>
      <c r="L492" s="39"/>
      <c r="M492" s="181" t="s">
        <v>1</v>
      </c>
      <c r="N492" s="182" t="s">
        <v>38</v>
      </c>
      <c r="O492" s="77"/>
      <c r="P492" s="183">
        <f>O492*H492</f>
        <v>0</v>
      </c>
      <c r="Q492" s="183">
        <v>0</v>
      </c>
      <c r="R492" s="183">
        <f>Q492*H492</f>
        <v>0</v>
      </c>
      <c r="S492" s="183">
        <v>0</v>
      </c>
      <c r="T492" s="184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85" t="s">
        <v>179</v>
      </c>
      <c r="AT492" s="185" t="s">
        <v>149</v>
      </c>
      <c r="AU492" s="185" t="s">
        <v>82</v>
      </c>
      <c r="AY492" s="19" t="s">
        <v>146</v>
      </c>
      <c r="BE492" s="186">
        <f>IF(N492="základní",J492,0)</f>
        <v>0</v>
      </c>
      <c r="BF492" s="186">
        <f>IF(N492="snížená",J492,0)</f>
        <v>0</v>
      </c>
      <c r="BG492" s="186">
        <f>IF(N492="zákl. přenesená",J492,0)</f>
        <v>0</v>
      </c>
      <c r="BH492" s="186">
        <f>IF(N492="sníž. přenesená",J492,0)</f>
        <v>0</v>
      </c>
      <c r="BI492" s="186">
        <f>IF(N492="nulová",J492,0)</f>
        <v>0</v>
      </c>
      <c r="BJ492" s="19" t="s">
        <v>80</v>
      </c>
      <c r="BK492" s="186">
        <f>ROUND(I492*H492,2)</f>
        <v>0</v>
      </c>
      <c r="BL492" s="19" t="s">
        <v>179</v>
      </c>
      <c r="BM492" s="185" t="s">
        <v>1197</v>
      </c>
    </row>
    <row r="493" s="13" customFormat="1">
      <c r="A493" s="13"/>
      <c r="B493" s="199"/>
      <c r="C493" s="13"/>
      <c r="D493" s="200" t="s">
        <v>247</v>
      </c>
      <c r="E493" s="201" t="s">
        <v>1</v>
      </c>
      <c r="F493" s="202" t="s">
        <v>1198</v>
      </c>
      <c r="G493" s="13"/>
      <c r="H493" s="203">
        <v>1</v>
      </c>
      <c r="I493" s="204"/>
      <c r="J493" s="13"/>
      <c r="K493" s="13"/>
      <c r="L493" s="199"/>
      <c r="M493" s="205"/>
      <c r="N493" s="206"/>
      <c r="O493" s="206"/>
      <c r="P493" s="206"/>
      <c r="Q493" s="206"/>
      <c r="R493" s="206"/>
      <c r="S493" s="206"/>
      <c r="T493" s="20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01" t="s">
        <v>247</v>
      </c>
      <c r="AU493" s="201" t="s">
        <v>82</v>
      </c>
      <c r="AV493" s="13" t="s">
        <v>82</v>
      </c>
      <c r="AW493" s="13" t="s">
        <v>31</v>
      </c>
      <c r="AX493" s="13" t="s">
        <v>73</v>
      </c>
      <c r="AY493" s="201" t="s">
        <v>146</v>
      </c>
    </row>
    <row r="494" s="13" customFormat="1">
      <c r="A494" s="13"/>
      <c r="B494" s="199"/>
      <c r="C494" s="13"/>
      <c r="D494" s="200" t="s">
        <v>247</v>
      </c>
      <c r="E494" s="201" t="s">
        <v>1</v>
      </c>
      <c r="F494" s="202" t="s">
        <v>1199</v>
      </c>
      <c r="G494" s="13"/>
      <c r="H494" s="203">
        <v>7</v>
      </c>
      <c r="I494" s="204"/>
      <c r="J494" s="13"/>
      <c r="K494" s="13"/>
      <c r="L494" s="199"/>
      <c r="M494" s="205"/>
      <c r="N494" s="206"/>
      <c r="O494" s="206"/>
      <c r="P494" s="206"/>
      <c r="Q494" s="206"/>
      <c r="R494" s="206"/>
      <c r="S494" s="206"/>
      <c r="T494" s="20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01" t="s">
        <v>247</v>
      </c>
      <c r="AU494" s="201" t="s">
        <v>82</v>
      </c>
      <c r="AV494" s="13" t="s">
        <v>82</v>
      </c>
      <c r="AW494" s="13" t="s">
        <v>31</v>
      </c>
      <c r="AX494" s="13" t="s">
        <v>73</v>
      </c>
      <c r="AY494" s="201" t="s">
        <v>146</v>
      </c>
    </row>
    <row r="495" s="13" customFormat="1">
      <c r="A495" s="13"/>
      <c r="B495" s="199"/>
      <c r="C495" s="13"/>
      <c r="D495" s="200" t="s">
        <v>247</v>
      </c>
      <c r="E495" s="201" t="s">
        <v>1</v>
      </c>
      <c r="F495" s="202" t="s">
        <v>1200</v>
      </c>
      <c r="G495" s="13"/>
      <c r="H495" s="203">
        <v>1</v>
      </c>
      <c r="I495" s="204"/>
      <c r="J495" s="13"/>
      <c r="K495" s="13"/>
      <c r="L495" s="199"/>
      <c r="M495" s="205"/>
      <c r="N495" s="206"/>
      <c r="O495" s="206"/>
      <c r="P495" s="206"/>
      <c r="Q495" s="206"/>
      <c r="R495" s="206"/>
      <c r="S495" s="206"/>
      <c r="T495" s="20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01" t="s">
        <v>247</v>
      </c>
      <c r="AU495" s="201" t="s">
        <v>82</v>
      </c>
      <c r="AV495" s="13" t="s">
        <v>82</v>
      </c>
      <c r="AW495" s="13" t="s">
        <v>31</v>
      </c>
      <c r="AX495" s="13" t="s">
        <v>73</v>
      </c>
      <c r="AY495" s="201" t="s">
        <v>146</v>
      </c>
    </row>
    <row r="496" s="13" customFormat="1">
      <c r="A496" s="13"/>
      <c r="B496" s="199"/>
      <c r="C496" s="13"/>
      <c r="D496" s="200" t="s">
        <v>247</v>
      </c>
      <c r="E496" s="201" t="s">
        <v>1</v>
      </c>
      <c r="F496" s="202" t="s">
        <v>1201</v>
      </c>
      <c r="G496" s="13"/>
      <c r="H496" s="203">
        <v>1</v>
      </c>
      <c r="I496" s="204"/>
      <c r="J496" s="13"/>
      <c r="K496" s="13"/>
      <c r="L496" s="199"/>
      <c r="M496" s="205"/>
      <c r="N496" s="206"/>
      <c r="O496" s="206"/>
      <c r="P496" s="206"/>
      <c r="Q496" s="206"/>
      <c r="R496" s="206"/>
      <c r="S496" s="206"/>
      <c r="T496" s="20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01" t="s">
        <v>247</v>
      </c>
      <c r="AU496" s="201" t="s">
        <v>82</v>
      </c>
      <c r="AV496" s="13" t="s">
        <v>82</v>
      </c>
      <c r="AW496" s="13" t="s">
        <v>31</v>
      </c>
      <c r="AX496" s="13" t="s">
        <v>73</v>
      </c>
      <c r="AY496" s="201" t="s">
        <v>146</v>
      </c>
    </row>
    <row r="497" s="14" customFormat="1">
      <c r="A497" s="14"/>
      <c r="B497" s="208"/>
      <c r="C497" s="14"/>
      <c r="D497" s="200" t="s">
        <v>247</v>
      </c>
      <c r="E497" s="209" t="s">
        <v>1</v>
      </c>
      <c r="F497" s="210" t="s">
        <v>249</v>
      </c>
      <c r="G497" s="14"/>
      <c r="H497" s="211">
        <v>10</v>
      </c>
      <c r="I497" s="212"/>
      <c r="J497" s="14"/>
      <c r="K497" s="14"/>
      <c r="L497" s="208"/>
      <c r="M497" s="213"/>
      <c r="N497" s="214"/>
      <c r="O497" s="214"/>
      <c r="P497" s="214"/>
      <c r="Q497" s="214"/>
      <c r="R497" s="214"/>
      <c r="S497" s="214"/>
      <c r="T497" s="215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09" t="s">
        <v>247</v>
      </c>
      <c r="AU497" s="209" t="s">
        <v>82</v>
      </c>
      <c r="AV497" s="14" t="s">
        <v>153</v>
      </c>
      <c r="AW497" s="14" t="s">
        <v>31</v>
      </c>
      <c r="AX497" s="14" t="s">
        <v>80</v>
      </c>
      <c r="AY497" s="209" t="s">
        <v>146</v>
      </c>
    </row>
    <row r="498" s="2" customFormat="1" ht="49.05" customHeight="1">
      <c r="A498" s="38"/>
      <c r="B498" s="172"/>
      <c r="C498" s="187" t="s">
        <v>1202</v>
      </c>
      <c r="D498" s="216" t="s">
        <v>164</v>
      </c>
      <c r="E498" s="188" t="s">
        <v>1203</v>
      </c>
      <c r="F498" s="189" t="s">
        <v>1204</v>
      </c>
      <c r="G498" s="190" t="s">
        <v>161</v>
      </c>
      <c r="H498" s="191">
        <v>1</v>
      </c>
      <c r="I498" s="192"/>
      <c r="J498" s="193">
        <f>ROUND(I498*H498,2)</f>
        <v>0</v>
      </c>
      <c r="K498" s="194"/>
      <c r="L498" s="195"/>
      <c r="M498" s="196" t="s">
        <v>1</v>
      </c>
      <c r="N498" s="197" t="s">
        <v>38</v>
      </c>
      <c r="O498" s="77"/>
      <c r="P498" s="183">
        <f>O498*H498</f>
        <v>0</v>
      </c>
      <c r="Q498" s="183">
        <v>0.0138</v>
      </c>
      <c r="R498" s="183">
        <f>Q498*H498</f>
        <v>0.0138</v>
      </c>
      <c r="S498" s="183">
        <v>0</v>
      </c>
      <c r="T498" s="184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85" t="s">
        <v>204</v>
      </c>
      <c r="AT498" s="185" t="s">
        <v>164</v>
      </c>
      <c r="AU498" s="185" t="s">
        <v>82</v>
      </c>
      <c r="AY498" s="19" t="s">
        <v>146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19" t="s">
        <v>80</v>
      </c>
      <c r="BK498" s="186">
        <f>ROUND(I498*H498,2)</f>
        <v>0</v>
      </c>
      <c r="BL498" s="19" t="s">
        <v>179</v>
      </c>
      <c r="BM498" s="185" t="s">
        <v>1205</v>
      </c>
    </row>
    <row r="499" s="2" customFormat="1" ht="44.25" customHeight="1">
      <c r="A499" s="38"/>
      <c r="B499" s="172"/>
      <c r="C499" s="187" t="s">
        <v>1206</v>
      </c>
      <c r="D499" s="216" t="s">
        <v>164</v>
      </c>
      <c r="E499" s="188" t="s">
        <v>1207</v>
      </c>
      <c r="F499" s="189" t="s">
        <v>1208</v>
      </c>
      <c r="G499" s="190" t="s">
        <v>161</v>
      </c>
      <c r="H499" s="191">
        <v>7</v>
      </c>
      <c r="I499" s="192"/>
      <c r="J499" s="193">
        <f>ROUND(I499*H499,2)</f>
        <v>0</v>
      </c>
      <c r="K499" s="194"/>
      <c r="L499" s="195"/>
      <c r="M499" s="196" t="s">
        <v>1</v>
      </c>
      <c r="N499" s="197" t="s">
        <v>38</v>
      </c>
      <c r="O499" s="77"/>
      <c r="P499" s="183">
        <f>O499*H499</f>
        <v>0</v>
      </c>
      <c r="Q499" s="183">
        <v>0.0138</v>
      </c>
      <c r="R499" s="183">
        <f>Q499*H499</f>
        <v>0.096599999999999991</v>
      </c>
      <c r="S499" s="183">
        <v>0</v>
      </c>
      <c r="T499" s="18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185" t="s">
        <v>204</v>
      </c>
      <c r="AT499" s="185" t="s">
        <v>164</v>
      </c>
      <c r="AU499" s="185" t="s">
        <v>82</v>
      </c>
      <c r="AY499" s="19" t="s">
        <v>146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19" t="s">
        <v>80</v>
      </c>
      <c r="BK499" s="186">
        <f>ROUND(I499*H499,2)</f>
        <v>0</v>
      </c>
      <c r="BL499" s="19" t="s">
        <v>179</v>
      </c>
      <c r="BM499" s="185" t="s">
        <v>1209</v>
      </c>
    </row>
    <row r="500" s="2" customFormat="1" ht="44.25" customHeight="1">
      <c r="A500" s="38"/>
      <c r="B500" s="172"/>
      <c r="C500" s="187" t="s">
        <v>1210</v>
      </c>
      <c r="D500" s="216" t="s">
        <v>164</v>
      </c>
      <c r="E500" s="188" t="s">
        <v>1211</v>
      </c>
      <c r="F500" s="189" t="s">
        <v>1212</v>
      </c>
      <c r="G500" s="190" t="s">
        <v>161</v>
      </c>
      <c r="H500" s="191">
        <v>1</v>
      </c>
      <c r="I500" s="192"/>
      <c r="J500" s="193">
        <f>ROUND(I500*H500,2)</f>
        <v>0</v>
      </c>
      <c r="K500" s="194"/>
      <c r="L500" s="195"/>
      <c r="M500" s="196" t="s">
        <v>1</v>
      </c>
      <c r="N500" s="197" t="s">
        <v>38</v>
      </c>
      <c r="O500" s="77"/>
      <c r="P500" s="183">
        <f>O500*H500</f>
        <v>0</v>
      </c>
      <c r="Q500" s="183">
        <v>0.0138</v>
      </c>
      <c r="R500" s="183">
        <f>Q500*H500</f>
        <v>0.0138</v>
      </c>
      <c r="S500" s="183">
        <v>0</v>
      </c>
      <c r="T500" s="184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185" t="s">
        <v>204</v>
      </c>
      <c r="AT500" s="185" t="s">
        <v>164</v>
      </c>
      <c r="AU500" s="185" t="s">
        <v>82</v>
      </c>
      <c r="AY500" s="19" t="s">
        <v>146</v>
      </c>
      <c r="BE500" s="186">
        <f>IF(N500="základní",J500,0)</f>
        <v>0</v>
      </c>
      <c r="BF500" s="186">
        <f>IF(N500="snížená",J500,0)</f>
        <v>0</v>
      </c>
      <c r="BG500" s="186">
        <f>IF(N500="zákl. přenesená",J500,0)</f>
        <v>0</v>
      </c>
      <c r="BH500" s="186">
        <f>IF(N500="sníž. přenesená",J500,0)</f>
        <v>0</v>
      </c>
      <c r="BI500" s="186">
        <f>IF(N500="nulová",J500,0)</f>
        <v>0</v>
      </c>
      <c r="BJ500" s="19" t="s">
        <v>80</v>
      </c>
      <c r="BK500" s="186">
        <f>ROUND(I500*H500,2)</f>
        <v>0</v>
      </c>
      <c r="BL500" s="19" t="s">
        <v>179</v>
      </c>
      <c r="BM500" s="185" t="s">
        <v>1213</v>
      </c>
    </row>
    <row r="501" s="2" customFormat="1" ht="44.25" customHeight="1">
      <c r="A501" s="38"/>
      <c r="B501" s="172"/>
      <c r="C501" s="187" t="s">
        <v>1214</v>
      </c>
      <c r="D501" s="216" t="s">
        <v>164</v>
      </c>
      <c r="E501" s="188" t="s">
        <v>1215</v>
      </c>
      <c r="F501" s="189" t="s">
        <v>1216</v>
      </c>
      <c r="G501" s="190" t="s">
        <v>161</v>
      </c>
      <c r="H501" s="191">
        <v>1</v>
      </c>
      <c r="I501" s="192"/>
      <c r="J501" s="193">
        <f>ROUND(I501*H501,2)</f>
        <v>0</v>
      </c>
      <c r="K501" s="194"/>
      <c r="L501" s="195"/>
      <c r="M501" s="196" t="s">
        <v>1</v>
      </c>
      <c r="N501" s="197" t="s">
        <v>38</v>
      </c>
      <c r="O501" s="77"/>
      <c r="P501" s="183">
        <f>O501*H501</f>
        <v>0</v>
      </c>
      <c r="Q501" s="183">
        <v>0.0138</v>
      </c>
      <c r="R501" s="183">
        <f>Q501*H501</f>
        <v>0.0138</v>
      </c>
      <c r="S501" s="183">
        <v>0</v>
      </c>
      <c r="T501" s="184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85" t="s">
        <v>204</v>
      </c>
      <c r="AT501" s="185" t="s">
        <v>164</v>
      </c>
      <c r="AU501" s="185" t="s">
        <v>82</v>
      </c>
      <c r="AY501" s="19" t="s">
        <v>146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19" t="s">
        <v>80</v>
      </c>
      <c r="BK501" s="186">
        <f>ROUND(I501*H501,2)</f>
        <v>0</v>
      </c>
      <c r="BL501" s="19" t="s">
        <v>179</v>
      </c>
      <c r="BM501" s="185" t="s">
        <v>1217</v>
      </c>
    </row>
    <row r="502" s="2" customFormat="1" ht="33" customHeight="1">
      <c r="A502" s="38"/>
      <c r="B502" s="172"/>
      <c r="C502" s="173" t="s">
        <v>1218</v>
      </c>
      <c r="D502" s="198" t="s">
        <v>149</v>
      </c>
      <c r="E502" s="174" t="s">
        <v>1219</v>
      </c>
      <c r="F502" s="175" t="s">
        <v>1220</v>
      </c>
      <c r="G502" s="176" t="s">
        <v>161</v>
      </c>
      <c r="H502" s="177">
        <v>4</v>
      </c>
      <c r="I502" s="178"/>
      <c r="J502" s="179">
        <f>ROUND(I502*H502,2)</f>
        <v>0</v>
      </c>
      <c r="K502" s="180"/>
      <c r="L502" s="39"/>
      <c r="M502" s="181" t="s">
        <v>1</v>
      </c>
      <c r="N502" s="182" t="s">
        <v>38</v>
      </c>
      <c r="O502" s="77"/>
      <c r="P502" s="183">
        <f>O502*H502</f>
        <v>0</v>
      </c>
      <c r="Q502" s="183">
        <v>0</v>
      </c>
      <c r="R502" s="183">
        <f>Q502*H502</f>
        <v>0</v>
      </c>
      <c r="S502" s="183">
        <v>0</v>
      </c>
      <c r="T502" s="184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185" t="s">
        <v>179</v>
      </c>
      <c r="AT502" s="185" t="s">
        <v>149</v>
      </c>
      <c r="AU502" s="185" t="s">
        <v>82</v>
      </c>
      <c r="AY502" s="19" t="s">
        <v>146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19" t="s">
        <v>80</v>
      </c>
      <c r="BK502" s="186">
        <f>ROUND(I502*H502,2)</f>
        <v>0</v>
      </c>
      <c r="BL502" s="19" t="s">
        <v>179</v>
      </c>
      <c r="BM502" s="185" t="s">
        <v>1221</v>
      </c>
    </row>
    <row r="503" s="13" customFormat="1">
      <c r="A503" s="13"/>
      <c r="B503" s="199"/>
      <c r="C503" s="13"/>
      <c r="D503" s="200" t="s">
        <v>247</v>
      </c>
      <c r="E503" s="201" t="s">
        <v>1</v>
      </c>
      <c r="F503" s="202" t="s">
        <v>1222</v>
      </c>
      <c r="G503" s="13"/>
      <c r="H503" s="203">
        <v>1</v>
      </c>
      <c r="I503" s="204"/>
      <c r="J503" s="13"/>
      <c r="K503" s="13"/>
      <c r="L503" s="199"/>
      <c r="M503" s="205"/>
      <c r="N503" s="206"/>
      <c r="O503" s="206"/>
      <c r="P503" s="206"/>
      <c r="Q503" s="206"/>
      <c r="R503" s="206"/>
      <c r="S503" s="206"/>
      <c r="T503" s="20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01" t="s">
        <v>247</v>
      </c>
      <c r="AU503" s="201" t="s">
        <v>82</v>
      </c>
      <c r="AV503" s="13" t="s">
        <v>82</v>
      </c>
      <c r="AW503" s="13" t="s">
        <v>31</v>
      </c>
      <c r="AX503" s="13" t="s">
        <v>73</v>
      </c>
      <c r="AY503" s="201" t="s">
        <v>146</v>
      </c>
    </row>
    <row r="504" s="13" customFormat="1">
      <c r="A504" s="13"/>
      <c r="B504" s="199"/>
      <c r="C504" s="13"/>
      <c r="D504" s="200" t="s">
        <v>247</v>
      </c>
      <c r="E504" s="201" t="s">
        <v>1</v>
      </c>
      <c r="F504" s="202" t="s">
        <v>1223</v>
      </c>
      <c r="G504" s="13"/>
      <c r="H504" s="203">
        <v>1</v>
      </c>
      <c r="I504" s="204"/>
      <c r="J504" s="13"/>
      <c r="K504" s="13"/>
      <c r="L504" s="199"/>
      <c r="M504" s="205"/>
      <c r="N504" s="206"/>
      <c r="O504" s="206"/>
      <c r="P504" s="206"/>
      <c r="Q504" s="206"/>
      <c r="R504" s="206"/>
      <c r="S504" s="206"/>
      <c r="T504" s="20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01" t="s">
        <v>247</v>
      </c>
      <c r="AU504" s="201" t="s">
        <v>82</v>
      </c>
      <c r="AV504" s="13" t="s">
        <v>82</v>
      </c>
      <c r="AW504" s="13" t="s">
        <v>31</v>
      </c>
      <c r="AX504" s="13" t="s">
        <v>73</v>
      </c>
      <c r="AY504" s="201" t="s">
        <v>146</v>
      </c>
    </row>
    <row r="505" s="13" customFormat="1">
      <c r="A505" s="13"/>
      <c r="B505" s="199"/>
      <c r="C505" s="13"/>
      <c r="D505" s="200" t="s">
        <v>247</v>
      </c>
      <c r="E505" s="201" t="s">
        <v>1</v>
      </c>
      <c r="F505" s="202" t="s">
        <v>1224</v>
      </c>
      <c r="G505" s="13"/>
      <c r="H505" s="203">
        <v>1</v>
      </c>
      <c r="I505" s="204"/>
      <c r="J505" s="13"/>
      <c r="K505" s="13"/>
      <c r="L505" s="199"/>
      <c r="M505" s="205"/>
      <c r="N505" s="206"/>
      <c r="O505" s="206"/>
      <c r="P505" s="206"/>
      <c r="Q505" s="206"/>
      <c r="R505" s="206"/>
      <c r="S505" s="206"/>
      <c r="T505" s="20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01" t="s">
        <v>247</v>
      </c>
      <c r="AU505" s="201" t="s">
        <v>82</v>
      </c>
      <c r="AV505" s="13" t="s">
        <v>82</v>
      </c>
      <c r="AW505" s="13" t="s">
        <v>31</v>
      </c>
      <c r="AX505" s="13" t="s">
        <v>73</v>
      </c>
      <c r="AY505" s="201" t="s">
        <v>146</v>
      </c>
    </row>
    <row r="506" s="13" customFormat="1">
      <c r="A506" s="13"/>
      <c r="B506" s="199"/>
      <c r="C506" s="13"/>
      <c r="D506" s="200" t="s">
        <v>247</v>
      </c>
      <c r="E506" s="201" t="s">
        <v>1</v>
      </c>
      <c r="F506" s="202" t="s">
        <v>1225</v>
      </c>
      <c r="G506" s="13"/>
      <c r="H506" s="203">
        <v>1</v>
      </c>
      <c r="I506" s="204"/>
      <c r="J506" s="13"/>
      <c r="K506" s="13"/>
      <c r="L506" s="199"/>
      <c r="M506" s="205"/>
      <c r="N506" s="206"/>
      <c r="O506" s="206"/>
      <c r="P506" s="206"/>
      <c r="Q506" s="206"/>
      <c r="R506" s="206"/>
      <c r="S506" s="206"/>
      <c r="T506" s="20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01" t="s">
        <v>247</v>
      </c>
      <c r="AU506" s="201" t="s">
        <v>82</v>
      </c>
      <c r="AV506" s="13" t="s">
        <v>82</v>
      </c>
      <c r="AW506" s="13" t="s">
        <v>31</v>
      </c>
      <c r="AX506" s="13" t="s">
        <v>73</v>
      </c>
      <c r="AY506" s="201" t="s">
        <v>146</v>
      </c>
    </row>
    <row r="507" s="14" customFormat="1">
      <c r="A507" s="14"/>
      <c r="B507" s="208"/>
      <c r="C507" s="14"/>
      <c r="D507" s="200" t="s">
        <v>247</v>
      </c>
      <c r="E507" s="209" t="s">
        <v>1</v>
      </c>
      <c r="F507" s="210" t="s">
        <v>249</v>
      </c>
      <c r="G507" s="14"/>
      <c r="H507" s="211">
        <v>4</v>
      </c>
      <c r="I507" s="212"/>
      <c r="J507" s="14"/>
      <c r="K507" s="14"/>
      <c r="L507" s="208"/>
      <c r="M507" s="213"/>
      <c r="N507" s="214"/>
      <c r="O507" s="214"/>
      <c r="P507" s="214"/>
      <c r="Q507" s="214"/>
      <c r="R507" s="214"/>
      <c r="S507" s="214"/>
      <c r="T507" s="21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9" t="s">
        <v>247</v>
      </c>
      <c r="AU507" s="209" t="s">
        <v>82</v>
      </c>
      <c r="AV507" s="14" t="s">
        <v>153</v>
      </c>
      <c r="AW507" s="14" t="s">
        <v>31</v>
      </c>
      <c r="AX507" s="14" t="s">
        <v>80</v>
      </c>
      <c r="AY507" s="209" t="s">
        <v>146</v>
      </c>
    </row>
    <row r="508" s="2" customFormat="1" ht="49.05" customHeight="1">
      <c r="A508" s="38"/>
      <c r="B508" s="172"/>
      <c r="C508" s="187" t="s">
        <v>909</v>
      </c>
      <c r="D508" s="216" t="s">
        <v>164</v>
      </c>
      <c r="E508" s="188" t="s">
        <v>1226</v>
      </c>
      <c r="F508" s="189" t="s">
        <v>1227</v>
      </c>
      <c r="G508" s="190" t="s">
        <v>161</v>
      </c>
      <c r="H508" s="191">
        <v>1</v>
      </c>
      <c r="I508" s="192"/>
      <c r="J508" s="193">
        <f>ROUND(I508*H508,2)</f>
        <v>0</v>
      </c>
      <c r="K508" s="194"/>
      <c r="L508" s="195"/>
      <c r="M508" s="196" t="s">
        <v>1</v>
      </c>
      <c r="N508" s="197" t="s">
        <v>38</v>
      </c>
      <c r="O508" s="77"/>
      <c r="P508" s="183">
        <f>O508*H508</f>
        <v>0</v>
      </c>
      <c r="Q508" s="183">
        <v>0.0138</v>
      </c>
      <c r="R508" s="183">
        <f>Q508*H508</f>
        <v>0.0138</v>
      </c>
      <c r="S508" s="183">
        <v>0</v>
      </c>
      <c r="T508" s="184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185" t="s">
        <v>204</v>
      </c>
      <c r="AT508" s="185" t="s">
        <v>164</v>
      </c>
      <c r="AU508" s="185" t="s">
        <v>82</v>
      </c>
      <c r="AY508" s="19" t="s">
        <v>146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19" t="s">
        <v>80</v>
      </c>
      <c r="BK508" s="186">
        <f>ROUND(I508*H508,2)</f>
        <v>0</v>
      </c>
      <c r="BL508" s="19" t="s">
        <v>179</v>
      </c>
      <c r="BM508" s="185" t="s">
        <v>1228</v>
      </c>
    </row>
    <row r="509" s="2" customFormat="1" ht="44.25" customHeight="1">
      <c r="A509" s="38"/>
      <c r="B509" s="172"/>
      <c r="C509" s="187" t="s">
        <v>1229</v>
      </c>
      <c r="D509" s="216" t="s">
        <v>164</v>
      </c>
      <c r="E509" s="188" t="s">
        <v>1230</v>
      </c>
      <c r="F509" s="189" t="s">
        <v>1231</v>
      </c>
      <c r="G509" s="190" t="s">
        <v>161</v>
      </c>
      <c r="H509" s="191">
        <v>1</v>
      </c>
      <c r="I509" s="192"/>
      <c r="J509" s="193">
        <f>ROUND(I509*H509,2)</f>
        <v>0</v>
      </c>
      <c r="K509" s="194"/>
      <c r="L509" s="195"/>
      <c r="M509" s="196" t="s">
        <v>1</v>
      </c>
      <c r="N509" s="197" t="s">
        <v>38</v>
      </c>
      <c r="O509" s="77"/>
      <c r="P509" s="183">
        <f>O509*H509</f>
        <v>0</v>
      </c>
      <c r="Q509" s="183">
        <v>0.0138</v>
      </c>
      <c r="R509" s="183">
        <f>Q509*H509</f>
        <v>0.0138</v>
      </c>
      <c r="S509" s="183">
        <v>0</v>
      </c>
      <c r="T509" s="184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185" t="s">
        <v>204</v>
      </c>
      <c r="AT509" s="185" t="s">
        <v>164</v>
      </c>
      <c r="AU509" s="185" t="s">
        <v>82</v>
      </c>
      <c r="AY509" s="19" t="s">
        <v>146</v>
      </c>
      <c r="BE509" s="186">
        <f>IF(N509="základní",J509,0)</f>
        <v>0</v>
      </c>
      <c r="BF509" s="186">
        <f>IF(N509="snížená",J509,0)</f>
        <v>0</v>
      </c>
      <c r="BG509" s="186">
        <f>IF(N509="zákl. přenesená",J509,0)</f>
        <v>0</v>
      </c>
      <c r="BH509" s="186">
        <f>IF(N509="sníž. přenesená",J509,0)</f>
        <v>0</v>
      </c>
      <c r="BI509" s="186">
        <f>IF(N509="nulová",J509,0)</f>
        <v>0</v>
      </c>
      <c r="BJ509" s="19" t="s">
        <v>80</v>
      </c>
      <c r="BK509" s="186">
        <f>ROUND(I509*H509,2)</f>
        <v>0</v>
      </c>
      <c r="BL509" s="19" t="s">
        <v>179</v>
      </c>
      <c r="BM509" s="185" t="s">
        <v>1232</v>
      </c>
    </row>
    <row r="510" s="2" customFormat="1" ht="44.25" customHeight="1">
      <c r="A510" s="38"/>
      <c r="B510" s="172"/>
      <c r="C510" s="187" t="s">
        <v>912</v>
      </c>
      <c r="D510" s="216" t="s">
        <v>164</v>
      </c>
      <c r="E510" s="188" t="s">
        <v>1233</v>
      </c>
      <c r="F510" s="189" t="s">
        <v>1234</v>
      </c>
      <c r="G510" s="190" t="s">
        <v>161</v>
      </c>
      <c r="H510" s="191">
        <v>1</v>
      </c>
      <c r="I510" s="192"/>
      <c r="J510" s="193">
        <f>ROUND(I510*H510,2)</f>
        <v>0</v>
      </c>
      <c r="K510" s="194"/>
      <c r="L510" s="195"/>
      <c r="M510" s="196" t="s">
        <v>1</v>
      </c>
      <c r="N510" s="197" t="s">
        <v>38</v>
      </c>
      <c r="O510" s="77"/>
      <c r="P510" s="183">
        <f>O510*H510</f>
        <v>0</v>
      </c>
      <c r="Q510" s="183">
        <v>0.0138</v>
      </c>
      <c r="R510" s="183">
        <f>Q510*H510</f>
        <v>0.0138</v>
      </c>
      <c r="S510" s="183">
        <v>0</v>
      </c>
      <c r="T510" s="184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185" t="s">
        <v>204</v>
      </c>
      <c r="AT510" s="185" t="s">
        <v>164</v>
      </c>
      <c r="AU510" s="185" t="s">
        <v>82</v>
      </c>
      <c r="AY510" s="19" t="s">
        <v>146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19" t="s">
        <v>80</v>
      </c>
      <c r="BK510" s="186">
        <f>ROUND(I510*H510,2)</f>
        <v>0</v>
      </c>
      <c r="BL510" s="19" t="s">
        <v>179</v>
      </c>
      <c r="BM510" s="185" t="s">
        <v>1235</v>
      </c>
    </row>
    <row r="511" s="2" customFormat="1" ht="44.25" customHeight="1">
      <c r="A511" s="38"/>
      <c r="B511" s="172"/>
      <c r="C511" s="187" t="s">
        <v>1236</v>
      </c>
      <c r="D511" s="216" t="s">
        <v>164</v>
      </c>
      <c r="E511" s="188" t="s">
        <v>1237</v>
      </c>
      <c r="F511" s="189" t="s">
        <v>1238</v>
      </c>
      <c r="G511" s="190" t="s">
        <v>161</v>
      </c>
      <c r="H511" s="191">
        <v>1</v>
      </c>
      <c r="I511" s="192"/>
      <c r="J511" s="193">
        <f>ROUND(I511*H511,2)</f>
        <v>0</v>
      </c>
      <c r="K511" s="194"/>
      <c r="L511" s="195"/>
      <c r="M511" s="196" t="s">
        <v>1</v>
      </c>
      <c r="N511" s="197" t="s">
        <v>38</v>
      </c>
      <c r="O511" s="77"/>
      <c r="P511" s="183">
        <f>O511*H511</f>
        <v>0</v>
      </c>
      <c r="Q511" s="183">
        <v>0.0138</v>
      </c>
      <c r="R511" s="183">
        <f>Q511*H511</f>
        <v>0.0138</v>
      </c>
      <c r="S511" s="183">
        <v>0</v>
      </c>
      <c r="T511" s="184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185" t="s">
        <v>204</v>
      </c>
      <c r="AT511" s="185" t="s">
        <v>164</v>
      </c>
      <c r="AU511" s="185" t="s">
        <v>82</v>
      </c>
      <c r="AY511" s="19" t="s">
        <v>146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19" t="s">
        <v>80</v>
      </c>
      <c r="BK511" s="186">
        <f>ROUND(I511*H511,2)</f>
        <v>0</v>
      </c>
      <c r="BL511" s="19" t="s">
        <v>179</v>
      </c>
      <c r="BM511" s="185" t="s">
        <v>1239</v>
      </c>
    </row>
    <row r="512" s="2" customFormat="1" ht="33" customHeight="1">
      <c r="A512" s="38"/>
      <c r="B512" s="172"/>
      <c r="C512" s="173" t="s">
        <v>916</v>
      </c>
      <c r="D512" s="198" t="s">
        <v>149</v>
      </c>
      <c r="E512" s="174" t="s">
        <v>1240</v>
      </c>
      <c r="F512" s="175" t="s">
        <v>1241</v>
      </c>
      <c r="G512" s="176" t="s">
        <v>161</v>
      </c>
      <c r="H512" s="177">
        <v>1</v>
      </c>
      <c r="I512" s="178"/>
      <c r="J512" s="179">
        <f>ROUND(I512*H512,2)</f>
        <v>0</v>
      </c>
      <c r="K512" s="180"/>
      <c r="L512" s="39"/>
      <c r="M512" s="181" t="s">
        <v>1</v>
      </c>
      <c r="N512" s="182" t="s">
        <v>38</v>
      </c>
      <c r="O512" s="77"/>
      <c r="P512" s="183">
        <f>O512*H512</f>
        <v>0</v>
      </c>
      <c r="Q512" s="183">
        <v>0</v>
      </c>
      <c r="R512" s="183">
        <f>Q512*H512</f>
        <v>0</v>
      </c>
      <c r="S512" s="183">
        <v>0</v>
      </c>
      <c r="T512" s="18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85" t="s">
        <v>179</v>
      </c>
      <c r="AT512" s="185" t="s">
        <v>149</v>
      </c>
      <c r="AU512" s="185" t="s">
        <v>82</v>
      </c>
      <c r="AY512" s="19" t="s">
        <v>146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19" t="s">
        <v>80</v>
      </c>
      <c r="BK512" s="186">
        <f>ROUND(I512*H512,2)</f>
        <v>0</v>
      </c>
      <c r="BL512" s="19" t="s">
        <v>179</v>
      </c>
      <c r="BM512" s="185" t="s">
        <v>1242</v>
      </c>
    </row>
    <row r="513" s="13" customFormat="1">
      <c r="A513" s="13"/>
      <c r="B513" s="199"/>
      <c r="C513" s="13"/>
      <c r="D513" s="200" t="s">
        <v>247</v>
      </c>
      <c r="E513" s="201" t="s">
        <v>1</v>
      </c>
      <c r="F513" s="202" t="s">
        <v>1243</v>
      </c>
      <c r="G513" s="13"/>
      <c r="H513" s="203">
        <v>1</v>
      </c>
      <c r="I513" s="204"/>
      <c r="J513" s="13"/>
      <c r="K513" s="13"/>
      <c r="L513" s="199"/>
      <c r="M513" s="205"/>
      <c r="N513" s="206"/>
      <c r="O513" s="206"/>
      <c r="P513" s="206"/>
      <c r="Q513" s="206"/>
      <c r="R513" s="206"/>
      <c r="S513" s="206"/>
      <c r="T513" s="207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01" t="s">
        <v>247</v>
      </c>
      <c r="AU513" s="201" t="s">
        <v>82</v>
      </c>
      <c r="AV513" s="13" t="s">
        <v>82</v>
      </c>
      <c r="AW513" s="13" t="s">
        <v>31</v>
      </c>
      <c r="AX513" s="13" t="s">
        <v>73</v>
      </c>
      <c r="AY513" s="201" t="s">
        <v>146</v>
      </c>
    </row>
    <row r="514" s="14" customFormat="1">
      <c r="A514" s="14"/>
      <c r="B514" s="208"/>
      <c r="C514" s="14"/>
      <c r="D514" s="200" t="s">
        <v>247</v>
      </c>
      <c r="E514" s="209" t="s">
        <v>1</v>
      </c>
      <c r="F514" s="210" t="s">
        <v>249</v>
      </c>
      <c r="G514" s="14"/>
      <c r="H514" s="211">
        <v>1</v>
      </c>
      <c r="I514" s="212"/>
      <c r="J514" s="14"/>
      <c r="K514" s="14"/>
      <c r="L514" s="208"/>
      <c r="M514" s="213"/>
      <c r="N514" s="214"/>
      <c r="O514" s="214"/>
      <c r="P514" s="214"/>
      <c r="Q514" s="214"/>
      <c r="R514" s="214"/>
      <c r="S514" s="214"/>
      <c r="T514" s="21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09" t="s">
        <v>247</v>
      </c>
      <c r="AU514" s="209" t="s">
        <v>82</v>
      </c>
      <c r="AV514" s="14" t="s">
        <v>153</v>
      </c>
      <c r="AW514" s="14" t="s">
        <v>31</v>
      </c>
      <c r="AX514" s="14" t="s">
        <v>80</v>
      </c>
      <c r="AY514" s="209" t="s">
        <v>146</v>
      </c>
    </row>
    <row r="515" s="2" customFormat="1" ht="49.05" customHeight="1">
      <c r="A515" s="38"/>
      <c r="B515" s="172"/>
      <c r="C515" s="187" t="s">
        <v>1244</v>
      </c>
      <c r="D515" s="216" t="s">
        <v>164</v>
      </c>
      <c r="E515" s="188" t="s">
        <v>1245</v>
      </c>
      <c r="F515" s="189" t="s">
        <v>1246</v>
      </c>
      <c r="G515" s="190" t="s">
        <v>161</v>
      </c>
      <c r="H515" s="191">
        <v>1</v>
      </c>
      <c r="I515" s="192"/>
      <c r="J515" s="193">
        <f>ROUND(I515*H515,2)</f>
        <v>0</v>
      </c>
      <c r="K515" s="194"/>
      <c r="L515" s="195"/>
      <c r="M515" s="196" t="s">
        <v>1</v>
      </c>
      <c r="N515" s="197" t="s">
        <v>38</v>
      </c>
      <c r="O515" s="77"/>
      <c r="P515" s="183">
        <f>O515*H515</f>
        <v>0</v>
      </c>
      <c r="Q515" s="183">
        <v>0.0138</v>
      </c>
      <c r="R515" s="183">
        <f>Q515*H515</f>
        <v>0.0138</v>
      </c>
      <c r="S515" s="183">
        <v>0</v>
      </c>
      <c r="T515" s="184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185" t="s">
        <v>204</v>
      </c>
      <c r="AT515" s="185" t="s">
        <v>164</v>
      </c>
      <c r="AU515" s="185" t="s">
        <v>82</v>
      </c>
      <c r="AY515" s="19" t="s">
        <v>146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19" t="s">
        <v>80</v>
      </c>
      <c r="BK515" s="186">
        <f>ROUND(I515*H515,2)</f>
        <v>0</v>
      </c>
      <c r="BL515" s="19" t="s">
        <v>179</v>
      </c>
      <c r="BM515" s="185" t="s">
        <v>1247</v>
      </c>
    </row>
    <row r="516" s="2" customFormat="1" ht="24.15" customHeight="1">
      <c r="A516" s="38"/>
      <c r="B516" s="172"/>
      <c r="C516" s="173" t="s">
        <v>920</v>
      </c>
      <c r="D516" s="198" t="s">
        <v>149</v>
      </c>
      <c r="E516" s="174" t="s">
        <v>1248</v>
      </c>
      <c r="F516" s="175" t="s">
        <v>1249</v>
      </c>
      <c r="G516" s="176" t="s">
        <v>161</v>
      </c>
      <c r="H516" s="177">
        <v>1</v>
      </c>
      <c r="I516" s="178"/>
      <c r="J516" s="179">
        <f>ROUND(I516*H516,2)</f>
        <v>0</v>
      </c>
      <c r="K516" s="180"/>
      <c r="L516" s="39"/>
      <c r="M516" s="181" t="s">
        <v>1</v>
      </c>
      <c r="N516" s="182" t="s">
        <v>38</v>
      </c>
      <c r="O516" s="77"/>
      <c r="P516" s="183">
        <f>O516*H516</f>
        <v>0</v>
      </c>
      <c r="Q516" s="183">
        <v>0</v>
      </c>
      <c r="R516" s="183">
        <f>Q516*H516</f>
        <v>0</v>
      </c>
      <c r="S516" s="183">
        <v>0</v>
      </c>
      <c r="T516" s="184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185" t="s">
        <v>179</v>
      </c>
      <c r="AT516" s="185" t="s">
        <v>149</v>
      </c>
      <c r="AU516" s="185" t="s">
        <v>82</v>
      </c>
      <c r="AY516" s="19" t="s">
        <v>146</v>
      </c>
      <c r="BE516" s="186">
        <f>IF(N516="základní",J516,0)</f>
        <v>0</v>
      </c>
      <c r="BF516" s="186">
        <f>IF(N516="snížená",J516,0)</f>
        <v>0</v>
      </c>
      <c r="BG516" s="186">
        <f>IF(N516="zákl. přenesená",J516,0)</f>
        <v>0</v>
      </c>
      <c r="BH516" s="186">
        <f>IF(N516="sníž. přenesená",J516,0)</f>
        <v>0</v>
      </c>
      <c r="BI516" s="186">
        <f>IF(N516="nulová",J516,0)</f>
        <v>0</v>
      </c>
      <c r="BJ516" s="19" t="s">
        <v>80</v>
      </c>
      <c r="BK516" s="186">
        <f>ROUND(I516*H516,2)</f>
        <v>0</v>
      </c>
      <c r="BL516" s="19" t="s">
        <v>179</v>
      </c>
      <c r="BM516" s="185" t="s">
        <v>1250</v>
      </c>
    </row>
    <row r="517" s="2" customFormat="1" ht="37.8" customHeight="1">
      <c r="A517" s="38"/>
      <c r="B517" s="172"/>
      <c r="C517" s="187" t="s">
        <v>1251</v>
      </c>
      <c r="D517" s="216" t="s">
        <v>164</v>
      </c>
      <c r="E517" s="188" t="s">
        <v>1252</v>
      </c>
      <c r="F517" s="189" t="s">
        <v>1253</v>
      </c>
      <c r="G517" s="190" t="s">
        <v>161</v>
      </c>
      <c r="H517" s="191">
        <v>1</v>
      </c>
      <c r="I517" s="192"/>
      <c r="J517" s="193">
        <f>ROUND(I517*H517,2)</f>
        <v>0</v>
      </c>
      <c r="K517" s="194"/>
      <c r="L517" s="195"/>
      <c r="M517" s="196" t="s">
        <v>1</v>
      </c>
      <c r="N517" s="197" t="s">
        <v>38</v>
      </c>
      <c r="O517" s="77"/>
      <c r="P517" s="183">
        <f>O517*H517</f>
        <v>0</v>
      </c>
      <c r="Q517" s="183">
        <v>0.0138</v>
      </c>
      <c r="R517" s="183">
        <f>Q517*H517</f>
        <v>0.0138</v>
      </c>
      <c r="S517" s="183">
        <v>0</v>
      </c>
      <c r="T517" s="184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185" t="s">
        <v>204</v>
      </c>
      <c r="AT517" s="185" t="s">
        <v>164</v>
      </c>
      <c r="AU517" s="185" t="s">
        <v>82</v>
      </c>
      <c r="AY517" s="19" t="s">
        <v>146</v>
      </c>
      <c r="BE517" s="186">
        <f>IF(N517="základní",J517,0)</f>
        <v>0</v>
      </c>
      <c r="BF517" s="186">
        <f>IF(N517="snížená",J517,0)</f>
        <v>0</v>
      </c>
      <c r="BG517" s="186">
        <f>IF(N517="zákl. přenesená",J517,0)</f>
        <v>0</v>
      </c>
      <c r="BH517" s="186">
        <f>IF(N517="sníž. přenesená",J517,0)</f>
        <v>0</v>
      </c>
      <c r="BI517" s="186">
        <f>IF(N517="nulová",J517,0)</f>
        <v>0</v>
      </c>
      <c r="BJ517" s="19" t="s">
        <v>80</v>
      </c>
      <c r="BK517" s="186">
        <f>ROUND(I517*H517,2)</f>
        <v>0</v>
      </c>
      <c r="BL517" s="19" t="s">
        <v>179</v>
      </c>
      <c r="BM517" s="185" t="s">
        <v>1254</v>
      </c>
    </row>
    <row r="518" s="2" customFormat="1" ht="24.15" customHeight="1">
      <c r="A518" s="38"/>
      <c r="B518" s="172"/>
      <c r="C518" s="173" t="s">
        <v>924</v>
      </c>
      <c r="D518" s="198" t="s">
        <v>149</v>
      </c>
      <c r="E518" s="174" t="s">
        <v>1255</v>
      </c>
      <c r="F518" s="175" t="s">
        <v>1256</v>
      </c>
      <c r="G518" s="176" t="s">
        <v>161</v>
      </c>
      <c r="H518" s="177">
        <v>1</v>
      </c>
      <c r="I518" s="178"/>
      <c r="J518" s="179">
        <f>ROUND(I518*H518,2)</f>
        <v>0</v>
      </c>
      <c r="K518" s="180"/>
      <c r="L518" s="39"/>
      <c r="M518" s="181" t="s">
        <v>1</v>
      </c>
      <c r="N518" s="182" t="s">
        <v>38</v>
      </c>
      <c r="O518" s="77"/>
      <c r="P518" s="183">
        <f>O518*H518</f>
        <v>0</v>
      </c>
      <c r="Q518" s="183">
        <v>0.00091790000000000003</v>
      </c>
      <c r="R518" s="183">
        <f>Q518*H518</f>
        <v>0.00091790000000000003</v>
      </c>
      <c r="S518" s="183">
        <v>0</v>
      </c>
      <c r="T518" s="184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85" t="s">
        <v>179</v>
      </c>
      <c r="AT518" s="185" t="s">
        <v>149</v>
      </c>
      <c r="AU518" s="185" t="s">
        <v>82</v>
      </c>
      <c r="AY518" s="19" t="s">
        <v>146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19" t="s">
        <v>80</v>
      </c>
      <c r="BK518" s="186">
        <f>ROUND(I518*H518,2)</f>
        <v>0</v>
      </c>
      <c r="BL518" s="19" t="s">
        <v>179</v>
      </c>
      <c r="BM518" s="185" t="s">
        <v>1257</v>
      </c>
    </row>
    <row r="519" s="2" customFormat="1" ht="49.05" customHeight="1">
      <c r="A519" s="38"/>
      <c r="B519" s="172"/>
      <c r="C519" s="187" t="s">
        <v>1258</v>
      </c>
      <c r="D519" s="216" t="s">
        <v>164</v>
      </c>
      <c r="E519" s="188" t="s">
        <v>1259</v>
      </c>
      <c r="F519" s="189" t="s">
        <v>1260</v>
      </c>
      <c r="G519" s="190" t="s">
        <v>161</v>
      </c>
      <c r="H519" s="191">
        <v>1</v>
      </c>
      <c r="I519" s="192"/>
      <c r="J519" s="193">
        <f>ROUND(I519*H519,2)</f>
        <v>0</v>
      </c>
      <c r="K519" s="194"/>
      <c r="L519" s="195"/>
      <c r="M519" s="196" t="s">
        <v>1</v>
      </c>
      <c r="N519" s="197" t="s">
        <v>38</v>
      </c>
      <c r="O519" s="77"/>
      <c r="P519" s="183">
        <f>O519*H519</f>
        <v>0</v>
      </c>
      <c r="Q519" s="183">
        <v>0.024230000000000002</v>
      </c>
      <c r="R519" s="183">
        <f>Q519*H519</f>
        <v>0.024230000000000002</v>
      </c>
      <c r="S519" s="183">
        <v>0</v>
      </c>
      <c r="T519" s="184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185" t="s">
        <v>204</v>
      </c>
      <c r="AT519" s="185" t="s">
        <v>164</v>
      </c>
      <c r="AU519" s="185" t="s">
        <v>82</v>
      </c>
      <c r="AY519" s="19" t="s">
        <v>146</v>
      </c>
      <c r="BE519" s="186">
        <f>IF(N519="základní",J519,0)</f>
        <v>0</v>
      </c>
      <c r="BF519" s="186">
        <f>IF(N519="snížená",J519,0)</f>
        <v>0</v>
      </c>
      <c r="BG519" s="186">
        <f>IF(N519="zákl. přenesená",J519,0)</f>
        <v>0</v>
      </c>
      <c r="BH519" s="186">
        <f>IF(N519="sníž. přenesená",J519,0)</f>
        <v>0</v>
      </c>
      <c r="BI519" s="186">
        <f>IF(N519="nulová",J519,0)</f>
        <v>0</v>
      </c>
      <c r="BJ519" s="19" t="s">
        <v>80</v>
      </c>
      <c r="BK519" s="186">
        <f>ROUND(I519*H519,2)</f>
        <v>0</v>
      </c>
      <c r="BL519" s="19" t="s">
        <v>179</v>
      </c>
      <c r="BM519" s="185" t="s">
        <v>1261</v>
      </c>
    </row>
    <row r="520" s="2" customFormat="1" ht="24.15" customHeight="1">
      <c r="A520" s="38"/>
      <c r="B520" s="172"/>
      <c r="C520" s="173" t="s">
        <v>928</v>
      </c>
      <c r="D520" s="198" t="s">
        <v>149</v>
      </c>
      <c r="E520" s="174" t="s">
        <v>1262</v>
      </c>
      <c r="F520" s="175" t="s">
        <v>1263</v>
      </c>
      <c r="G520" s="176" t="s">
        <v>161</v>
      </c>
      <c r="H520" s="177">
        <v>1</v>
      </c>
      <c r="I520" s="178"/>
      <c r="J520" s="179">
        <f>ROUND(I520*H520,2)</f>
        <v>0</v>
      </c>
      <c r="K520" s="180"/>
      <c r="L520" s="39"/>
      <c r="M520" s="181" t="s">
        <v>1</v>
      </c>
      <c r="N520" s="182" t="s">
        <v>38</v>
      </c>
      <c r="O520" s="77"/>
      <c r="P520" s="183">
        <f>O520*H520</f>
        <v>0</v>
      </c>
      <c r="Q520" s="183">
        <v>0.00093307500000000001</v>
      </c>
      <c r="R520" s="183">
        <f>Q520*H520</f>
        <v>0.00093307500000000001</v>
      </c>
      <c r="S520" s="183">
        <v>0</v>
      </c>
      <c r="T520" s="184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185" t="s">
        <v>179</v>
      </c>
      <c r="AT520" s="185" t="s">
        <v>149</v>
      </c>
      <c r="AU520" s="185" t="s">
        <v>82</v>
      </c>
      <c r="AY520" s="19" t="s">
        <v>146</v>
      </c>
      <c r="BE520" s="186">
        <f>IF(N520="základní",J520,0)</f>
        <v>0</v>
      </c>
      <c r="BF520" s="186">
        <f>IF(N520="snížená",J520,0)</f>
        <v>0</v>
      </c>
      <c r="BG520" s="186">
        <f>IF(N520="zákl. přenesená",J520,0)</f>
        <v>0</v>
      </c>
      <c r="BH520" s="186">
        <f>IF(N520="sníž. přenesená",J520,0)</f>
        <v>0</v>
      </c>
      <c r="BI520" s="186">
        <f>IF(N520="nulová",J520,0)</f>
        <v>0</v>
      </c>
      <c r="BJ520" s="19" t="s">
        <v>80</v>
      </c>
      <c r="BK520" s="186">
        <f>ROUND(I520*H520,2)</f>
        <v>0</v>
      </c>
      <c r="BL520" s="19" t="s">
        <v>179</v>
      </c>
      <c r="BM520" s="185" t="s">
        <v>1264</v>
      </c>
    </row>
    <row r="521" s="2" customFormat="1" ht="55.5" customHeight="1">
      <c r="A521" s="38"/>
      <c r="B521" s="172"/>
      <c r="C521" s="187" t="s">
        <v>1265</v>
      </c>
      <c r="D521" s="216" t="s">
        <v>164</v>
      </c>
      <c r="E521" s="188" t="s">
        <v>1266</v>
      </c>
      <c r="F521" s="189" t="s">
        <v>1267</v>
      </c>
      <c r="G521" s="190" t="s">
        <v>161</v>
      </c>
      <c r="H521" s="191">
        <v>1</v>
      </c>
      <c r="I521" s="192"/>
      <c r="J521" s="193">
        <f>ROUND(I521*H521,2)</f>
        <v>0</v>
      </c>
      <c r="K521" s="194"/>
      <c r="L521" s="195"/>
      <c r="M521" s="196" t="s">
        <v>1</v>
      </c>
      <c r="N521" s="197" t="s">
        <v>38</v>
      </c>
      <c r="O521" s="77"/>
      <c r="P521" s="183">
        <f>O521*H521</f>
        <v>0</v>
      </c>
      <c r="Q521" s="183">
        <v>0.01908</v>
      </c>
      <c r="R521" s="183">
        <f>Q521*H521</f>
        <v>0.01908</v>
      </c>
      <c r="S521" s="183">
        <v>0</v>
      </c>
      <c r="T521" s="184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85" t="s">
        <v>204</v>
      </c>
      <c r="AT521" s="185" t="s">
        <v>164</v>
      </c>
      <c r="AU521" s="185" t="s">
        <v>82</v>
      </c>
      <c r="AY521" s="19" t="s">
        <v>146</v>
      </c>
      <c r="BE521" s="186">
        <f>IF(N521="základní",J521,0)</f>
        <v>0</v>
      </c>
      <c r="BF521" s="186">
        <f>IF(N521="snížená",J521,0)</f>
        <v>0</v>
      </c>
      <c r="BG521" s="186">
        <f>IF(N521="zákl. přenesená",J521,0)</f>
        <v>0</v>
      </c>
      <c r="BH521" s="186">
        <f>IF(N521="sníž. přenesená",J521,0)</f>
        <v>0</v>
      </c>
      <c r="BI521" s="186">
        <f>IF(N521="nulová",J521,0)</f>
        <v>0</v>
      </c>
      <c r="BJ521" s="19" t="s">
        <v>80</v>
      </c>
      <c r="BK521" s="186">
        <f>ROUND(I521*H521,2)</f>
        <v>0</v>
      </c>
      <c r="BL521" s="19" t="s">
        <v>179</v>
      </c>
      <c r="BM521" s="185" t="s">
        <v>1268</v>
      </c>
    </row>
    <row r="522" s="2" customFormat="1" ht="21.75" customHeight="1">
      <c r="A522" s="38"/>
      <c r="B522" s="172"/>
      <c r="C522" s="173" t="s">
        <v>932</v>
      </c>
      <c r="D522" s="173" t="s">
        <v>149</v>
      </c>
      <c r="E522" s="174" t="s">
        <v>1269</v>
      </c>
      <c r="F522" s="175" t="s">
        <v>1270</v>
      </c>
      <c r="G522" s="176" t="s">
        <v>161</v>
      </c>
      <c r="H522" s="177">
        <v>6</v>
      </c>
      <c r="I522" s="178"/>
      <c r="J522" s="179">
        <f>ROUND(I522*H522,2)</f>
        <v>0</v>
      </c>
      <c r="K522" s="180"/>
      <c r="L522" s="39"/>
      <c r="M522" s="181" t="s">
        <v>1</v>
      </c>
      <c r="N522" s="182" t="s">
        <v>38</v>
      </c>
      <c r="O522" s="77"/>
      <c r="P522" s="183">
        <f>O522*H522</f>
        <v>0</v>
      </c>
      <c r="Q522" s="183">
        <v>0</v>
      </c>
      <c r="R522" s="183">
        <f>Q522*H522</f>
        <v>0</v>
      </c>
      <c r="S522" s="183">
        <v>0.041700000000000001</v>
      </c>
      <c r="T522" s="184">
        <f>S522*H522</f>
        <v>0.25019999999999998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185" t="s">
        <v>179</v>
      </c>
      <c r="AT522" s="185" t="s">
        <v>149</v>
      </c>
      <c r="AU522" s="185" t="s">
        <v>82</v>
      </c>
      <c r="AY522" s="19" t="s">
        <v>146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19" t="s">
        <v>80</v>
      </c>
      <c r="BK522" s="186">
        <f>ROUND(I522*H522,2)</f>
        <v>0</v>
      </c>
      <c r="BL522" s="19" t="s">
        <v>179</v>
      </c>
      <c r="BM522" s="185" t="s">
        <v>1271</v>
      </c>
    </row>
    <row r="523" s="2" customFormat="1" ht="24.15" customHeight="1">
      <c r="A523" s="38"/>
      <c r="B523" s="172"/>
      <c r="C523" s="173" t="s">
        <v>1272</v>
      </c>
      <c r="D523" s="198" t="s">
        <v>149</v>
      </c>
      <c r="E523" s="174" t="s">
        <v>1273</v>
      </c>
      <c r="F523" s="175" t="s">
        <v>1274</v>
      </c>
      <c r="G523" s="176" t="s">
        <v>161</v>
      </c>
      <c r="H523" s="177">
        <v>14</v>
      </c>
      <c r="I523" s="178"/>
      <c r="J523" s="179">
        <f>ROUND(I523*H523,2)</f>
        <v>0</v>
      </c>
      <c r="K523" s="180"/>
      <c r="L523" s="39"/>
      <c r="M523" s="181" t="s">
        <v>1</v>
      </c>
      <c r="N523" s="182" t="s">
        <v>38</v>
      </c>
      <c r="O523" s="77"/>
      <c r="P523" s="183">
        <f>O523*H523</f>
        <v>0</v>
      </c>
      <c r="Q523" s="183">
        <v>0.00047421250000000001</v>
      </c>
      <c r="R523" s="183">
        <f>Q523*H523</f>
        <v>0.0066389750000000001</v>
      </c>
      <c r="S523" s="183">
        <v>0</v>
      </c>
      <c r="T523" s="18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185" t="s">
        <v>179</v>
      </c>
      <c r="AT523" s="185" t="s">
        <v>149</v>
      </c>
      <c r="AU523" s="185" t="s">
        <v>82</v>
      </c>
      <c r="AY523" s="19" t="s">
        <v>146</v>
      </c>
      <c r="BE523" s="186">
        <f>IF(N523="základní",J523,0)</f>
        <v>0</v>
      </c>
      <c r="BF523" s="186">
        <f>IF(N523="snížená",J523,0)</f>
        <v>0</v>
      </c>
      <c r="BG523" s="186">
        <f>IF(N523="zákl. přenesená",J523,0)</f>
        <v>0</v>
      </c>
      <c r="BH523" s="186">
        <f>IF(N523="sníž. přenesená",J523,0)</f>
        <v>0</v>
      </c>
      <c r="BI523" s="186">
        <f>IF(N523="nulová",J523,0)</f>
        <v>0</v>
      </c>
      <c r="BJ523" s="19" t="s">
        <v>80</v>
      </c>
      <c r="BK523" s="186">
        <f>ROUND(I523*H523,2)</f>
        <v>0</v>
      </c>
      <c r="BL523" s="19" t="s">
        <v>179</v>
      </c>
      <c r="BM523" s="185" t="s">
        <v>1275</v>
      </c>
    </row>
    <row r="524" s="13" customFormat="1">
      <c r="A524" s="13"/>
      <c r="B524" s="199"/>
      <c r="C524" s="13"/>
      <c r="D524" s="200" t="s">
        <v>247</v>
      </c>
      <c r="E524" s="201" t="s">
        <v>1</v>
      </c>
      <c r="F524" s="202" t="s">
        <v>1223</v>
      </c>
      <c r="G524" s="13"/>
      <c r="H524" s="203">
        <v>1</v>
      </c>
      <c r="I524" s="204"/>
      <c r="J524" s="13"/>
      <c r="K524" s="13"/>
      <c r="L524" s="199"/>
      <c r="M524" s="205"/>
      <c r="N524" s="206"/>
      <c r="O524" s="206"/>
      <c r="P524" s="206"/>
      <c r="Q524" s="206"/>
      <c r="R524" s="206"/>
      <c r="S524" s="206"/>
      <c r="T524" s="20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01" t="s">
        <v>247</v>
      </c>
      <c r="AU524" s="201" t="s">
        <v>82</v>
      </c>
      <c r="AV524" s="13" t="s">
        <v>82</v>
      </c>
      <c r="AW524" s="13" t="s">
        <v>31</v>
      </c>
      <c r="AX524" s="13" t="s">
        <v>73</v>
      </c>
      <c r="AY524" s="201" t="s">
        <v>146</v>
      </c>
    </row>
    <row r="525" s="13" customFormat="1">
      <c r="A525" s="13"/>
      <c r="B525" s="199"/>
      <c r="C525" s="13"/>
      <c r="D525" s="200" t="s">
        <v>247</v>
      </c>
      <c r="E525" s="201" t="s">
        <v>1</v>
      </c>
      <c r="F525" s="202" t="s">
        <v>1224</v>
      </c>
      <c r="G525" s="13"/>
      <c r="H525" s="203">
        <v>1</v>
      </c>
      <c r="I525" s="204"/>
      <c r="J525" s="13"/>
      <c r="K525" s="13"/>
      <c r="L525" s="199"/>
      <c r="M525" s="205"/>
      <c r="N525" s="206"/>
      <c r="O525" s="206"/>
      <c r="P525" s="206"/>
      <c r="Q525" s="206"/>
      <c r="R525" s="206"/>
      <c r="S525" s="206"/>
      <c r="T525" s="20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01" t="s">
        <v>247</v>
      </c>
      <c r="AU525" s="201" t="s">
        <v>82</v>
      </c>
      <c r="AV525" s="13" t="s">
        <v>82</v>
      </c>
      <c r="AW525" s="13" t="s">
        <v>31</v>
      </c>
      <c r="AX525" s="13" t="s">
        <v>73</v>
      </c>
      <c r="AY525" s="201" t="s">
        <v>146</v>
      </c>
    </row>
    <row r="526" s="13" customFormat="1">
      <c r="A526" s="13"/>
      <c r="B526" s="199"/>
      <c r="C526" s="13"/>
      <c r="D526" s="200" t="s">
        <v>247</v>
      </c>
      <c r="E526" s="201" t="s">
        <v>1</v>
      </c>
      <c r="F526" s="202" t="s">
        <v>1243</v>
      </c>
      <c r="G526" s="13"/>
      <c r="H526" s="203">
        <v>1</v>
      </c>
      <c r="I526" s="204"/>
      <c r="J526" s="13"/>
      <c r="K526" s="13"/>
      <c r="L526" s="199"/>
      <c r="M526" s="205"/>
      <c r="N526" s="206"/>
      <c r="O526" s="206"/>
      <c r="P526" s="206"/>
      <c r="Q526" s="206"/>
      <c r="R526" s="206"/>
      <c r="S526" s="206"/>
      <c r="T526" s="20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01" t="s">
        <v>247</v>
      </c>
      <c r="AU526" s="201" t="s">
        <v>82</v>
      </c>
      <c r="AV526" s="13" t="s">
        <v>82</v>
      </c>
      <c r="AW526" s="13" t="s">
        <v>31</v>
      </c>
      <c r="AX526" s="13" t="s">
        <v>73</v>
      </c>
      <c r="AY526" s="201" t="s">
        <v>146</v>
      </c>
    </row>
    <row r="527" s="13" customFormat="1">
      <c r="A527" s="13"/>
      <c r="B527" s="199"/>
      <c r="C527" s="13"/>
      <c r="D527" s="200" t="s">
        <v>247</v>
      </c>
      <c r="E527" s="201" t="s">
        <v>1</v>
      </c>
      <c r="F527" s="202" t="s">
        <v>1198</v>
      </c>
      <c r="G527" s="13"/>
      <c r="H527" s="203">
        <v>1</v>
      </c>
      <c r="I527" s="204"/>
      <c r="J527" s="13"/>
      <c r="K527" s="13"/>
      <c r="L527" s="199"/>
      <c r="M527" s="205"/>
      <c r="N527" s="206"/>
      <c r="O527" s="206"/>
      <c r="P527" s="206"/>
      <c r="Q527" s="206"/>
      <c r="R527" s="206"/>
      <c r="S527" s="206"/>
      <c r="T527" s="20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01" t="s">
        <v>247</v>
      </c>
      <c r="AU527" s="201" t="s">
        <v>82</v>
      </c>
      <c r="AV527" s="13" t="s">
        <v>82</v>
      </c>
      <c r="AW527" s="13" t="s">
        <v>31</v>
      </c>
      <c r="AX527" s="13" t="s">
        <v>73</v>
      </c>
      <c r="AY527" s="201" t="s">
        <v>146</v>
      </c>
    </row>
    <row r="528" s="13" customFormat="1">
      <c r="A528" s="13"/>
      <c r="B528" s="199"/>
      <c r="C528" s="13"/>
      <c r="D528" s="200" t="s">
        <v>247</v>
      </c>
      <c r="E528" s="201" t="s">
        <v>1</v>
      </c>
      <c r="F528" s="202" t="s">
        <v>1225</v>
      </c>
      <c r="G528" s="13"/>
      <c r="H528" s="203">
        <v>1</v>
      </c>
      <c r="I528" s="204"/>
      <c r="J528" s="13"/>
      <c r="K528" s="13"/>
      <c r="L528" s="199"/>
      <c r="M528" s="205"/>
      <c r="N528" s="206"/>
      <c r="O528" s="206"/>
      <c r="P528" s="206"/>
      <c r="Q528" s="206"/>
      <c r="R528" s="206"/>
      <c r="S528" s="206"/>
      <c r="T528" s="20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01" t="s">
        <v>247</v>
      </c>
      <c r="AU528" s="201" t="s">
        <v>82</v>
      </c>
      <c r="AV528" s="13" t="s">
        <v>82</v>
      </c>
      <c r="AW528" s="13" t="s">
        <v>31</v>
      </c>
      <c r="AX528" s="13" t="s">
        <v>73</v>
      </c>
      <c r="AY528" s="201" t="s">
        <v>146</v>
      </c>
    </row>
    <row r="529" s="13" customFormat="1">
      <c r="A529" s="13"/>
      <c r="B529" s="199"/>
      <c r="C529" s="13"/>
      <c r="D529" s="200" t="s">
        <v>247</v>
      </c>
      <c r="E529" s="201" t="s">
        <v>1</v>
      </c>
      <c r="F529" s="202" t="s">
        <v>1199</v>
      </c>
      <c r="G529" s="13"/>
      <c r="H529" s="203">
        <v>7</v>
      </c>
      <c r="I529" s="204"/>
      <c r="J529" s="13"/>
      <c r="K529" s="13"/>
      <c r="L529" s="199"/>
      <c r="M529" s="205"/>
      <c r="N529" s="206"/>
      <c r="O529" s="206"/>
      <c r="P529" s="206"/>
      <c r="Q529" s="206"/>
      <c r="R529" s="206"/>
      <c r="S529" s="206"/>
      <c r="T529" s="20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01" t="s">
        <v>247</v>
      </c>
      <c r="AU529" s="201" t="s">
        <v>82</v>
      </c>
      <c r="AV529" s="13" t="s">
        <v>82</v>
      </c>
      <c r="AW529" s="13" t="s">
        <v>31</v>
      </c>
      <c r="AX529" s="13" t="s">
        <v>73</v>
      </c>
      <c r="AY529" s="201" t="s">
        <v>146</v>
      </c>
    </row>
    <row r="530" s="13" customFormat="1">
      <c r="A530" s="13"/>
      <c r="B530" s="199"/>
      <c r="C530" s="13"/>
      <c r="D530" s="200" t="s">
        <v>247</v>
      </c>
      <c r="E530" s="201" t="s">
        <v>1</v>
      </c>
      <c r="F530" s="202" t="s">
        <v>1276</v>
      </c>
      <c r="G530" s="13"/>
      <c r="H530" s="203">
        <v>1</v>
      </c>
      <c r="I530" s="204"/>
      <c r="J530" s="13"/>
      <c r="K530" s="13"/>
      <c r="L530" s="199"/>
      <c r="M530" s="205"/>
      <c r="N530" s="206"/>
      <c r="O530" s="206"/>
      <c r="P530" s="206"/>
      <c r="Q530" s="206"/>
      <c r="R530" s="206"/>
      <c r="S530" s="206"/>
      <c r="T530" s="20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01" t="s">
        <v>247</v>
      </c>
      <c r="AU530" s="201" t="s">
        <v>82</v>
      </c>
      <c r="AV530" s="13" t="s">
        <v>82</v>
      </c>
      <c r="AW530" s="13" t="s">
        <v>31</v>
      </c>
      <c r="AX530" s="13" t="s">
        <v>73</v>
      </c>
      <c r="AY530" s="201" t="s">
        <v>146</v>
      </c>
    </row>
    <row r="531" s="13" customFormat="1">
      <c r="A531" s="13"/>
      <c r="B531" s="199"/>
      <c r="C531" s="13"/>
      <c r="D531" s="200" t="s">
        <v>247</v>
      </c>
      <c r="E531" s="201" t="s">
        <v>1</v>
      </c>
      <c r="F531" s="202" t="s">
        <v>1201</v>
      </c>
      <c r="G531" s="13"/>
      <c r="H531" s="203">
        <v>1</v>
      </c>
      <c r="I531" s="204"/>
      <c r="J531" s="13"/>
      <c r="K531" s="13"/>
      <c r="L531" s="199"/>
      <c r="M531" s="205"/>
      <c r="N531" s="206"/>
      <c r="O531" s="206"/>
      <c r="P531" s="206"/>
      <c r="Q531" s="206"/>
      <c r="R531" s="206"/>
      <c r="S531" s="206"/>
      <c r="T531" s="20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01" t="s">
        <v>247</v>
      </c>
      <c r="AU531" s="201" t="s">
        <v>82</v>
      </c>
      <c r="AV531" s="13" t="s">
        <v>82</v>
      </c>
      <c r="AW531" s="13" t="s">
        <v>31</v>
      </c>
      <c r="AX531" s="13" t="s">
        <v>73</v>
      </c>
      <c r="AY531" s="201" t="s">
        <v>146</v>
      </c>
    </row>
    <row r="532" s="14" customFormat="1">
      <c r="A532" s="14"/>
      <c r="B532" s="208"/>
      <c r="C532" s="14"/>
      <c r="D532" s="200" t="s">
        <v>247</v>
      </c>
      <c r="E532" s="209" t="s">
        <v>1</v>
      </c>
      <c r="F532" s="210" t="s">
        <v>249</v>
      </c>
      <c r="G532" s="14"/>
      <c r="H532" s="211">
        <v>14</v>
      </c>
      <c r="I532" s="212"/>
      <c r="J532" s="14"/>
      <c r="K532" s="14"/>
      <c r="L532" s="208"/>
      <c r="M532" s="213"/>
      <c r="N532" s="214"/>
      <c r="O532" s="214"/>
      <c r="P532" s="214"/>
      <c r="Q532" s="214"/>
      <c r="R532" s="214"/>
      <c r="S532" s="214"/>
      <c r="T532" s="21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09" t="s">
        <v>247</v>
      </c>
      <c r="AU532" s="209" t="s">
        <v>82</v>
      </c>
      <c r="AV532" s="14" t="s">
        <v>153</v>
      </c>
      <c r="AW532" s="14" t="s">
        <v>31</v>
      </c>
      <c r="AX532" s="14" t="s">
        <v>80</v>
      </c>
      <c r="AY532" s="209" t="s">
        <v>146</v>
      </c>
    </row>
    <row r="533" s="2" customFormat="1" ht="24.15" customHeight="1">
      <c r="A533" s="38"/>
      <c r="B533" s="172"/>
      <c r="C533" s="173" t="s">
        <v>936</v>
      </c>
      <c r="D533" s="198" t="s">
        <v>149</v>
      </c>
      <c r="E533" s="174" t="s">
        <v>1277</v>
      </c>
      <c r="F533" s="175" t="s">
        <v>1278</v>
      </c>
      <c r="G533" s="176" t="s">
        <v>161</v>
      </c>
      <c r="H533" s="177">
        <v>1</v>
      </c>
      <c r="I533" s="178"/>
      <c r="J533" s="179">
        <f>ROUND(I533*H533,2)</f>
        <v>0</v>
      </c>
      <c r="K533" s="180"/>
      <c r="L533" s="39"/>
      <c r="M533" s="181" t="s">
        <v>1</v>
      </c>
      <c r="N533" s="182" t="s">
        <v>38</v>
      </c>
      <c r="O533" s="77"/>
      <c r="P533" s="183">
        <f>O533*H533</f>
        <v>0</v>
      </c>
      <c r="Q533" s="183">
        <v>0.00047488750000000002</v>
      </c>
      <c r="R533" s="183">
        <f>Q533*H533</f>
        <v>0.00047488750000000002</v>
      </c>
      <c r="S533" s="183">
        <v>0</v>
      </c>
      <c r="T533" s="184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185" t="s">
        <v>179</v>
      </c>
      <c r="AT533" s="185" t="s">
        <v>149</v>
      </c>
      <c r="AU533" s="185" t="s">
        <v>82</v>
      </c>
      <c r="AY533" s="19" t="s">
        <v>146</v>
      </c>
      <c r="BE533" s="186">
        <f>IF(N533="základní",J533,0)</f>
        <v>0</v>
      </c>
      <c r="BF533" s="186">
        <f>IF(N533="snížená",J533,0)</f>
        <v>0</v>
      </c>
      <c r="BG533" s="186">
        <f>IF(N533="zákl. přenesená",J533,0)</f>
        <v>0</v>
      </c>
      <c r="BH533" s="186">
        <f>IF(N533="sníž. přenesená",J533,0)</f>
        <v>0</v>
      </c>
      <c r="BI533" s="186">
        <f>IF(N533="nulová",J533,0)</f>
        <v>0</v>
      </c>
      <c r="BJ533" s="19" t="s">
        <v>80</v>
      </c>
      <c r="BK533" s="186">
        <f>ROUND(I533*H533,2)</f>
        <v>0</v>
      </c>
      <c r="BL533" s="19" t="s">
        <v>179</v>
      </c>
      <c r="BM533" s="185" t="s">
        <v>1279</v>
      </c>
    </row>
    <row r="534" s="13" customFormat="1">
      <c r="A534" s="13"/>
      <c r="B534" s="199"/>
      <c r="C534" s="13"/>
      <c r="D534" s="200" t="s">
        <v>247</v>
      </c>
      <c r="E534" s="201" t="s">
        <v>1</v>
      </c>
      <c r="F534" s="202" t="s">
        <v>1222</v>
      </c>
      <c r="G534" s="13"/>
      <c r="H534" s="203">
        <v>1</v>
      </c>
      <c r="I534" s="204"/>
      <c r="J534" s="13"/>
      <c r="K534" s="13"/>
      <c r="L534" s="199"/>
      <c r="M534" s="205"/>
      <c r="N534" s="206"/>
      <c r="O534" s="206"/>
      <c r="P534" s="206"/>
      <c r="Q534" s="206"/>
      <c r="R534" s="206"/>
      <c r="S534" s="206"/>
      <c r="T534" s="20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01" t="s">
        <v>247</v>
      </c>
      <c r="AU534" s="201" t="s">
        <v>82</v>
      </c>
      <c r="AV534" s="13" t="s">
        <v>82</v>
      </c>
      <c r="AW534" s="13" t="s">
        <v>31</v>
      </c>
      <c r="AX534" s="13" t="s">
        <v>73</v>
      </c>
      <c r="AY534" s="201" t="s">
        <v>146</v>
      </c>
    </row>
    <row r="535" s="14" customFormat="1">
      <c r="A535" s="14"/>
      <c r="B535" s="208"/>
      <c r="C535" s="14"/>
      <c r="D535" s="200" t="s">
        <v>247</v>
      </c>
      <c r="E535" s="209" t="s">
        <v>1</v>
      </c>
      <c r="F535" s="210" t="s">
        <v>249</v>
      </c>
      <c r="G535" s="14"/>
      <c r="H535" s="211">
        <v>1</v>
      </c>
      <c r="I535" s="212"/>
      <c r="J535" s="14"/>
      <c r="K535" s="14"/>
      <c r="L535" s="208"/>
      <c r="M535" s="213"/>
      <c r="N535" s="214"/>
      <c r="O535" s="214"/>
      <c r="P535" s="214"/>
      <c r="Q535" s="214"/>
      <c r="R535" s="214"/>
      <c r="S535" s="214"/>
      <c r="T535" s="21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09" t="s">
        <v>247</v>
      </c>
      <c r="AU535" s="209" t="s">
        <v>82</v>
      </c>
      <c r="AV535" s="14" t="s">
        <v>153</v>
      </c>
      <c r="AW535" s="14" t="s">
        <v>31</v>
      </c>
      <c r="AX535" s="14" t="s">
        <v>80</v>
      </c>
      <c r="AY535" s="209" t="s">
        <v>146</v>
      </c>
    </row>
    <row r="536" s="2" customFormat="1" ht="24.15" customHeight="1">
      <c r="A536" s="38"/>
      <c r="B536" s="172"/>
      <c r="C536" s="173" t="s">
        <v>1280</v>
      </c>
      <c r="D536" s="198" t="s">
        <v>149</v>
      </c>
      <c r="E536" s="174" t="s">
        <v>1281</v>
      </c>
      <c r="F536" s="175" t="s">
        <v>1282</v>
      </c>
      <c r="G536" s="176" t="s">
        <v>161</v>
      </c>
      <c r="H536" s="177">
        <v>1</v>
      </c>
      <c r="I536" s="178"/>
      <c r="J536" s="179">
        <f>ROUND(I536*H536,2)</f>
        <v>0</v>
      </c>
      <c r="K536" s="180"/>
      <c r="L536" s="39"/>
      <c r="M536" s="181" t="s">
        <v>1</v>
      </c>
      <c r="N536" s="182" t="s">
        <v>38</v>
      </c>
      <c r="O536" s="77"/>
      <c r="P536" s="183">
        <f>O536*H536</f>
        <v>0</v>
      </c>
      <c r="Q536" s="183">
        <v>0.00046999999999999999</v>
      </c>
      <c r="R536" s="183">
        <f>Q536*H536</f>
        <v>0.00046999999999999999</v>
      </c>
      <c r="S536" s="183">
        <v>0</v>
      </c>
      <c r="T536" s="184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185" t="s">
        <v>179</v>
      </c>
      <c r="AT536" s="185" t="s">
        <v>149</v>
      </c>
      <c r="AU536" s="185" t="s">
        <v>82</v>
      </c>
      <c r="AY536" s="19" t="s">
        <v>146</v>
      </c>
      <c r="BE536" s="186">
        <f>IF(N536="základní",J536,0)</f>
        <v>0</v>
      </c>
      <c r="BF536" s="186">
        <f>IF(N536="snížená",J536,0)</f>
        <v>0</v>
      </c>
      <c r="BG536" s="186">
        <f>IF(N536="zákl. přenesená",J536,0)</f>
        <v>0</v>
      </c>
      <c r="BH536" s="186">
        <f>IF(N536="sníž. přenesená",J536,0)</f>
        <v>0</v>
      </c>
      <c r="BI536" s="186">
        <f>IF(N536="nulová",J536,0)</f>
        <v>0</v>
      </c>
      <c r="BJ536" s="19" t="s">
        <v>80</v>
      </c>
      <c r="BK536" s="186">
        <f>ROUND(I536*H536,2)</f>
        <v>0</v>
      </c>
      <c r="BL536" s="19" t="s">
        <v>179</v>
      </c>
      <c r="BM536" s="185" t="s">
        <v>1283</v>
      </c>
    </row>
    <row r="537" s="13" customFormat="1">
      <c r="A537" s="13"/>
      <c r="B537" s="199"/>
      <c r="C537" s="13"/>
      <c r="D537" s="200" t="s">
        <v>247</v>
      </c>
      <c r="E537" s="201" t="s">
        <v>1</v>
      </c>
      <c r="F537" s="202" t="s">
        <v>1284</v>
      </c>
      <c r="G537" s="13"/>
      <c r="H537" s="203">
        <v>1</v>
      </c>
      <c r="I537" s="204"/>
      <c r="J537" s="13"/>
      <c r="K537" s="13"/>
      <c r="L537" s="199"/>
      <c r="M537" s="205"/>
      <c r="N537" s="206"/>
      <c r="O537" s="206"/>
      <c r="P537" s="206"/>
      <c r="Q537" s="206"/>
      <c r="R537" s="206"/>
      <c r="S537" s="206"/>
      <c r="T537" s="20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01" t="s">
        <v>247</v>
      </c>
      <c r="AU537" s="201" t="s">
        <v>82</v>
      </c>
      <c r="AV537" s="13" t="s">
        <v>82</v>
      </c>
      <c r="AW537" s="13" t="s">
        <v>31</v>
      </c>
      <c r="AX537" s="13" t="s">
        <v>73</v>
      </c>
      <c r="AY537" s="201" t="s">
        <v>146</v>
      </c>
    </row>
    <row r="538" s="14" customFormat="1">
      <c r="A538" s="14"/>
      <c r="B538" s="208"/>
      <c r="C538" s="14"/>
      <c r="D538" s="200" t="s">
        <v>247</v>
      </c>
      <c r="E538" s="209" t="s">
        <v>1</v>
      </c>
      <c r="F538" s="210" t="s">
        <v>249</v>
      </c>
      <c r="G538" s="14"/>
      <c r="H538" s="211">
        <v>1</v>
      </c>
      <c r="I538" s="212"/>
      <c r="J538" s="14"/>
      <c r="K538" s="14"/>
      <c r="L538" s="208"/>
      <c r="M538" s="213"/>
      <c r="N538" s="214"/>
      <c r="O538" s="214"/>
      <c r="P538" s="214"/>
      <c r="Q538" s="214"/>
      <c r="R538" s="214"/>
      <c r="S538" s="214"/>
      <c r="T538" s="21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09" t="s">
        <v>247</v>
      </c>
      <c r="AU538" s="209" t="s">
        <v>82</v>
      </c>
      <c r="AV538" s="14" t="s">
        <v>153</v>
      </c>
      <c r="AW538" s="14" t="s">
        <v>31</v>
      </c>
      <c r="AX538" s="14" t="s">
        <v>80</v>
      </c>
      <c r="AY538" s="209" t="s">
        <v>146</v>
      </c>
    </row>
    <row r="539" s="2" customFormat="1" ht="24.15" customHeight="1">
      <c r="A539" s="38"/>
      <c r="B539" s="172"/>
      <c r="C539" s="173" t="s">
        <v>940</v>
      </c>
      <c r="D539" s="173" t="s">
        <v>149</v>
      </c>
      <c r="E539" s="174" t="s">
        <v>1285</v>
      </c>
      <c r="F539" s="175" t="s">
        <v>1286</v>
      </c>
      <c r="G539" s="176" t="s">
        <v>161</v>
      </c>
      <c r="H539" s="177">
        <v>2</v>
      </c>
      <c r="I539" s="178"/>
      <c r="J539" s="179">
        <f>ROUND(I539*H539,2)</f>
        <v>0</v>
      </c>
      <c r="K539" s="180"/>
      <c r="L539" s="39"/>
      <c r="M539" s="181" t="s">
        <v>1</v>
      </c>
      <c r="N539" s="182" t="s">
        <v>38</v>
      </c>
      <c r="O539" s="77"/>
      <c r="P539" s="183">
        <f>O539*H539</f>
        <v>0</v>
      </c>
      <c r="Q539" s="183">
        <v>0</v>
      </c>
      <c r="R539" s="183">
        <f>Q539*H539</f>
        <v>0</v>
      </c>
      <c r="S539" s="183">
        <v>0.17399999999999999</v>
      </c>
      <c r="T539" s="184">
        <f>S539*H539</f>
        <v>0.34799999999999998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185" t="s">
        <v>179</v>
      </c>
      <c r="AT539" s="185" t="s">
        <v>149</v>
      </c>
      <c r="AU539" s="185" t="s">
        <v>82</v>
      </c>
      <c r="AY539" s="19" t="s">
        <v>146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19" t="s">
        <v>80</v>
      </c>
      <c r="BK539" s="186">
        <f>ROUND(I539*H539,2)</f>
        <v>0</v>
      </c>
      <c r="BL539" s="19" t="s">
        <v>179</v>
      </c>
      <c r="BM539" s="185" t="s">
        <v>1287</v>
      </c>
    </row>
    <row r="540" s="2" customFormat="1" ht="24.15" customHeight="1">
      <c r="A540" s="38"/>
      <c r="B540" s="172"/>
      <c r="C540" s="173" t="s">
        <v>1288</v>
      </c>
      <c r="D540" s="198" t="s">
        <v>149</v>
      </c>
      <c r="E540" s="174" t="s">
        <v>1289</v>
      </c>
      <c r="F540" s="175" t="s">
        <v>1290</v>
      </c>
      <c r="G540" s="176" t="s">
        <v>328</v>
      </c>
      <c r="H540" s="177">
        <v>2.8159999999999998</v>
      </c>
      <c r="I540" s="178"/>
      <c r="J540" s="179">
        <f>ROUND(I540*H540,2)</f>
        <v>0</v>
      </c>
      <c r="K540" s="180"/>
      <c r="L540" s="39"/>
      <c r="M540" s="181" t="s">
        <v>1</v>
      </c>
      <c r="N540" s="182" t="s">
        <v>38</v>
      </c>
      <c r="O540" s="77"/>
      <c r="P540" s="183">
        <f>O540*H540</f>
        <v>0</v>
      </c>
      <c r="Q540" s="183">
        <v>0</v>
      </c>
      <c r="R540" s="183">
        <f>Q540*H540</f>
        <v>0</v>
      </c>
      <c r="S540" s="183">
        <v>0</v>
      </c>
      <c r="T540" s="184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85" t="s">
        <v>179</v>
      </c>
      <c r="AT540" s="185" t="s">
        <v>149</v>
      </c>
      <c r="AU540" s="185" t="s">
        <v>82</v>
      </c>
      <c r="AY540" s="19" t="s">
        <v>146</v>
      </c>
      <c r="BE540" s="186">
        <f>IF(N540="základní",J540,0)</f>
        <v>0</v>
      </c>
      <c r="BF540" s="186">
        <f>IF(N540="snížená",J540,0)</f>
        <v>0</v>
      </c>
      <c r="BG540" s="186">
        <f>IF(N540="zákl. přenesená",J540,0)</f>
        <v>0</v>
      </c>
      <c r="BH540" s="186">
        <f>IF(N540="sníž. přenesená",J540,0)</f>
        <v>0</v>
      </c>
      <c r="BI540" s="186">
        <f>IF(N540="nulová",J540,0)</f>
        <v>0</v>
      </c>
      <c r="BJ540" s="19" t="s">
        <v>80</v>
      </c>
      <c r="BK540" s="186">
        <f>ROUND(I540*H540,2)</f>
        <v>0</v>
      </c>
      <c r="BL540" s="19" t="s">
        <v>179</v>
      </c>
      <c r="BM540" s="185" t="s">
        <v>1291</v>
      </c>
    </row>
    <row r="541" s="12" customFormat="1" ht="22.8" customHeight="1">
      <c r="A541" s="12"/>
      <c r="B541" s="159"/>
      <c r="C541" s="12"/>
      <c r="D541" s="160" t="s">
        <v>72</v>
      </c>
      <c r="E541" s="170" t="s">
        <v>1292</v>
      </c>
      <c r="F541" s="170" t="s">
        <v>1293</v>
      </c>
      <c r="G541" s="12"/>
      <c r="H541" s="12"/>
      <c r="I541" s="162"/>
      <c r="J541" s="171">
        <f>BK541</f>
        <v>0</v>
      </c>
      <c r="K541" s="12"/>
      <c r="L541" s="159"/>
      <c r="M541" s="164"/>
      <c r="N541" s="165"/>
      <c r="O541" s="165"/>
      <c r="P541" s="166">
        <f>SUM(P542:P544)</f>
        <v>0</v>
      </c>
      <c r="Q541" s="165"/>
      <c r="R541" s="166">
        <f>SUM(R542:R544)</f>
        <v>0.011900000000000001</v>
      </c>
      <c r="S541" s="165"/>
      <c r="T541" s="167">
        <f>SUM(T542:T544)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160" t="s">
        <v>82</v>
      </c>
      <c r="AT541" s="168" t="s">
        <v>72</v>
      </c>
      <c r="AU541" s="168" t="s">
        <v>80</v>
      </c>
      <c r="AY541" s="160" t="s">
        <v>146</v>
      </c>
      <c r="BK541" s="169">
        <f>SUM(BK542:BK544)</f>
        <v>0</v>
      </c>
    </row>
    <row r="542" s="2" customFormat="1" ht="16.5" customHeight="1">
      <c r="A542" s="38"/>
      <c r="B542" s="172"/>
      <c r="C542" s="173" t="s">
        <v>943</v>
      </c>
      <c r="D542" s="198" t="s">
        <v>149</v>
      </c>
      <c r="E542" s="174" t="s">
        <v>1294</v>
      </c>
      <c r="F542" s="175" t="s">
        <v>1295</v>
      </c>
      <c r="G542" s="176" t="s">
        <v>203</v>
      </c>
      <c r="H542" s="177">
        <v>1</v>
      </c>
      <c r="I542" s="178"/>
      <c r="J542" s="179">
        <f>ROUND(I542*H542,2)</f>
        <v>0</v>
      </c>
      <c r="K542" s="180"/>
      <c r="L542" s="39"/>
      <c r="M542" s="181" t="s">
        <v>1</v>
      </c>
      <c r="N542" s="182" t="s">
        <v>38</v>
      </c>
      <c r="O542" s="77"/>
      <c r="P542" s="183">
        <f>O542*H542</f>
        <v>0</v>
      </c>
      <c r="Q542" s="183">
        <v>0</v>
      </c>
      <c r="R542" s="183">
        <f>Q542*H542</f>
        <v>0</v>
      </c>
      <c r="S542" s="183">
        <v>0</v>
      </c>
      <c r="T542" s="184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185" t="s">
        <v>179</v>
      </c>
      <c r="AT542" s="185" t="s">
        <v>149</v>
      </c>
      <c r="AU542" s="185" t="s">
        <v>82</v>
      </c>
      <c r="AY542" s="19" t="s">
        <v>146</v>
      </c>
      <c r="BE542" s="186">
        <f>IF(N542="základní",J542,0)</f>
        <v>0</v>
      </c>
      <c r="BF542" s="186">
        <f>IF(N542="snížená",J542,0)</f>
        <v>0</v>
      </c>
      <c r="BG542" s="186">
        <f>IF(N542="zákl. přenesená",J542,0)</f>
        <v>0</v>
      </c>
      <c r="BH542" s="186">
        <f>IF(N542="sníž. přenesená",J542,0)</f>
        <v>0</v>
      </c>
      <c r="BI542" s="186">
        <f>IF(N542="nulová",J542,0)</f>
        <v>0</v>
      </c>
      <c r="BJ542" s="19" t="s">
        <v>80</v>
      </c>
      <c r="BK542" s="186">
        <f>ROUND(I542*H542,2)</f>
        <v>0</v>
      </c>
      <c r="BL542" s="19" t="s">
        <v>179</v>
      </c>
      <c r="BM542" s="185" t="s">
        <v>1296</v>
      </c>
    </row>
    <row r="543" s="2" customFormat="1" ht="16.5" customHeight="1">
      <c r="A543" s="38"/>
      <c r="B543" s="172"/>
      <c r="C543" s="187" t="s">
        <v>1297</v>
      </c>
      <c r="D543" s="216" t="s">
        <v>164</v>
      </c>
      <c r="E543" s="188" t="s">
        <v>1298</v>
      </c>
      <c r="F543" s="189" t="s">
        <v>1299</v>
      </c>
      <c r="G543" s="190" t="s">
        <v>161</v>
      </c>
      <c r="H543" s="191">
        <v>1</v>
      </c>
      <c r="I543" s="192"/>
      <c r="J543" s="193">
        <f>ROUND(I543*H543,2)</f>
        <v>0</v>
      </c>
      <c r="K543" s="194"/>
      <c r="L543" s="195"/>
      <c r="M543" s="196" t="s">
        <v>1</v>
      </c>
      <c r="N543" s="197" t="s">
        <v>38</v>
      </c>
      <c r="O543" s="77"/>
      <c r="P543" s="183">
        <f>O543*H543</f>
        <v>0</v>
      </c>
      <c r="Q543" s="183">
        <v>0.011900000000000001</v>
      </c>
      <c r="R543" s="183">
        <f>Q543*H543</f>
        <v>0.011900000000000001</v>
      </c>
      <c r="S543" s="183">
        <v>0</v>
      </c>
      <c r="T543" s="184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185" t="s">
        <v>204</v>
      </c>
      <c r="AT543" s="185" t="s">
        <v>164</v>
      </c>
      <c r="AU543" s="185" t="s">
        <v>82</v>
      </c>
      <c r="AY543" s="19" t="s">
        <v>146</v>
      </c>
      <c r="BE543" s="186">
        <f>IF(N543="základní",J543,0)</f>
        <v>0</v>
      </c>
      <c r="BF543" s="186">
        <f>IF(N543="snížená",J543,0)</f>
        <v>0</v>
      </c>
      <c r="BG543" s="186">
        <f>IF(N543="zákl. přenesená",J543,0)</f>
        <v>0</v>
      </c>
      <c r="BH543" s="186">
        <f>IF(N543="sníž. přenesená",J543,0)</f>
        <v>0</v>
      </c>
      <c r="BI543" s="186">
        <f>IF(N543="nulová",J543,0)</f>
        <v>0</v>
      </c>
      <c r="BJ543" s="19" t="s">
        <v>80</v>
      </c>
      <c r="BK543" s="186">
        <f>ROUND(I543*H543,2)</f>
        <v>0</v>
      </c>
      <c r="BL543" s="19" t="s">
        <v>179</v>
      </c>
      <c r="BM543" s="185" t="s">
        <v>1300</v>
      </c>
    </row>
    <row r="544" s="2" customFormat="1" ht="24.15" customHeight="1">
      <c r="A544" s="38"/>
      <c r="B544" s="172"/>
      <c r="C544" s="173" t="s">
        <v>947</v>
      </c>
      <c r="D544" s="198" t="s">
        <v>149</v>
      </c>
      <c r="E544" s="174" t="s">
        <v>1301</v>
      </c>
      <c r="F544" s="175" t="s">
        <v>1302</v>
      </c>
      <c r="G544" s="176" t="s">
        <v>328</v>
      </c>
      <c r="H544" s="177">
        <v>0.012</v>
      </c>
      <c r="I544" s="178"/>
      <c r="J544" s="179">
        <f>ROUND(I544*H544,2)</f>
        <v>0</v>
      </c>
      <c r="K544" s="180"/>
      <c r="L544" s="39"/>
      <c r="M544" s="181" t="s">
        <v>1</v>
      </c>
      <c r="N544" s="182" t="s">
        <v>38</v>
      </c>
      <c r="O544" s="77"/>
      <c r="P544" s="183">
        <f>O544*H544</f>
        <v>0</v>
      </c>
      <c r="Q544" s="183">
        <v>0</v>
      </c>
      <c r="R544" s="183">
        <f>Q544*H544</f>
        <v>0</v>
      </c>
      <c r="S544" s="183">
        <v>0</v>
      </c>
      <c r="T544" s="184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185" t="s">
        <v>179</v>
      </c>
      <c r="AT544" s="185" t="s">
        <v>149</v>
      </c>
      <c r="AU544" s="185" t="s">
        <v>82</v>
      </c>
      <c r="AY544" s="19" t="s">
        <v>146</v>
      </c>
      <c r="BE544" s="186">
        <f>IF(N544="základní",J544,0)</f>
        <v>0</v>
      </c>
      <c r="BF544" s="186">
        <f>IF(N544="snížená",J544,0)</f>
        <v>0</v>
      </c>
      <c r="BG544" s="186">
        <f>IF(N544="zákl. přenesená",J544,0)</f>
        <v>0</v>
      </c>
      <c r="BH544" s="186">
        <f>IF(N544="sníž. přenesená",J544,0)</f>
        <v>0</v>
      </c>
      <c r="BI544" s="186">
        <f>IF(N544="nulová",J544,0)</f>
        <v>0</v>
      </c>
      <c r="BJ544" s="19" t="s">
        <v>80</v>
      </c>
      <c r="BK544" s="186">
        <f>ROUND(I544*H544,2)</f>
        <v>0</v>
      </c>
      <c r="BL544" s="19" t="s">
        <v>179</v>
      </c>
      <c r="BM544" s="185" t="s">
        <v>1303</v>
      </c>
    </row>
    <row r="545" s="12" customFormat="1" ht="22.8" customHeight="1">
      <c r="A545" s="12"/>
      <c r="B545" s="159"/>
      <c r="C545" s="12"/>
      <c r="D545" s="160" t="s">
        <v>72</v>
      </c>
      <c r="E545" s="170" t="s">
        <v>1304</v>
      </c>
      <c r="F545" s="170" t="s">
        <v>1305</v>
      </c>
      <c r="G545" s="12"/>
      <c r="H545" s="12"/>
      <c r="I545" s="162"/>
      <c r="J545" s="171">
        <f>BK545</f>
        <v>0</v>
      </c>
      <c r="K545" s="12"/>
      <c r="L545" s="159"/>
      <c r="M545" s="164"/>
      <c r="N545" s="165"/>
      <c r="O545" s="165"/>
      <c r="P545" s="166">
        <f>SUM(P546:P582)</f>
        <v>0</v>
      </c>
      <c r="Q545" s="165"/>
      <c r="R545" s="166">
        <f>SUM(R546:R582)</f>
        <v>21.489280650000001</v>
      </c>
      <c r="S545" s="165"/>
      <c r="T545" s="167">
        <f>SUM(T546:T582)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60" t="s">
        <v>82</v>
      </c>
      <c r="AT545" s="168" t="s">
        <v>72</v>
      </c>
      <c r="AU545" s="168" t="s">
        <v>80</v>
      </c>
      <c r="AY545" s="160" t="s">
        <v>146</v>
      </c>
      <c r="BK545" s="169">
        <f>SUM(BK546:BK582)</f>
        <v>0</v>
      </c>
    </row>
    <row r="546" s="2" customFormat="1" ht="16.5" customHeight="1">
      <c r="A546" s="38"/>
      <c r="B546" s="172"/>
      <c r="C546" s="173" t="s">
        <v>1306</v>
      </c>
      <c r="D546" s="198" t="s">
        <v>149</v>
      </c>
      <c r="E546" s="174" t="s">
        <v>1307</v>
      </c>
      <c r="F546" s="175" t="s">
        <v>1308</v>
      </c>
      <c r="G546" s="176" t="s">
        <v>152</v>
      </c>
      <c r="H546" s="177">
        <v>158.83000000000001</v>
      </c>
      <c r="I546" s="178"/>
      <c r="J546" s="179">
        <f>ROUND(I546*H546,2)</f>
        <v>0</v>
      </c>
      <c r="K546" s="180"/>
      <c r="L546" s="39"/>
      <c r="M546" s="181" t="s">
        <v>1</v>
      </c>
      <c r="N546" s="182" t="s">
        <v>38</v>
      </c>
      <c r="O546" s="77"/>
      <c r="P546" s="183">
        <f>O546*H546</f>
        <v>0</v>
      </c>
      <c r="Q546" s="183">
        <v>0</v>
      </c>
      <c r="R546" s="183">
        <f>Q546*H546</f>
        <v>0</v>
      </c>
      <c r="S546" s="183">
        <v>0</v>
      </c>
      <c r="T546" s="184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185" t="s">
        <v>179</v>
      </c>
      <c r="AT546" s="185" t="s">
        <v>149</v>
      </c>
      <c r="AU546" s="185" t="s">
        <v>82</v>
      </c>
      <c r="AY546" s="19" t="s">
        <v>146</v>
      </c>
      <c r="BE546" s="186">
        <f>IF(N546="základní",J546,0)</f>
        <v>0</v>
      </c>
      <c r="BF546" s="186">
        <f>IF(N546="snížená",J546,0)</f>
        <v>0</v>
      </c>
      <c r="BG546" s="186">
        <f>IF(N546="zákl. přenesená",J546,0)</f>
        <v>0</v>
      </c>
      <c r="BH546" s="186">
        <f>IF(N546="sníž. přenesená",J546,0)</f>
        <v>0</v>
      </c>
      <c r="BI546" s="186">
        <f>IF(N546="nulová",J546,0)</f>
        <v>0</v>
      </c>
      <c r="BJ546" s="19" t="s">
        <v>80</v>
      </c>
      <c r="BK546" s="186">
        <f>ROUND(I546*H546,2)</f>
        <v>0</v>
      </c>
      <c r="BL546" s="19" t="s">
        <v>179</v>
      </c>
      <c r="BM546" s="185" t="s">
        <v>1309</v>
      </c>
    </row>
    <row r="547" s="15" customFormat="1">
      <c r="A547" s="15"/>
      <c r="B547" s="217"/>
      <c r="C547" s="15"/>
      <c r="D547" s="200" t="s">
        <v>247</v>
      </c>
      <c r="E547" s="218" t="s">
        <v>1</v>
      </c>
      <c r="F547" s="219" t="s">
        <v>404</v>
      </c>
      <c r="G547" s="15"/>
      <c r="H547" s="218" t="s">
        <v>1</v>
      </c>
      <c r="I547" s="220"/>
      <c r="J547" s="15"/>
      <c r="K547" s="15"/>
      <c r="L547" s="217"/>
      <c r="M547" s="221"/>
      <c r="N547" s="222"/>
      <c r="O547" s="222"/>
      <c r="P547" s="222"/>
      <c r="Q547" s="222"/>
      <c r="R547" s="222"/>
      <c r="S547" s="222"/>
      <c r="T547" s="223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18" t="s">
        <v>247</v>
      </c>
      <c r="AU547" s="218" t="s">
        <v>82</v>
      </c>
      <c r="AV547" s="15" t="s">
        <v>80</v>
      </c>
      <c r="AW547" s="15" t="s">
        <v>31</v>
      </c>
      <c r="AX547" s="15" t="s">
        <v>73</v>
      </c>
      <c r="AY547" s="218" t="s">
        <v>146</v>
      </c>
    </row>
    <row r="548" s="13" customFormat="1">
      <c r="A548" s="13"/>
      <c r="B548" s="199"/>
      <c r="C548" s="13"/>
      <c r="D548" s="200" t="s">
        <v>247</v>
      </c>
      <c r="E548" s="201" t="s">
        <v>1</v>
      </c>
      <c r="F548" s="202" t="s">
        <v>405</v>
      </c>
      <c r="G548" s="13"/>
      <c r="H548" s="203">
        <v>142.93000000000001</v>
      </c>
      <c r="I548" s="204"/>
      <c r="J548" s="13"/>
      <c r="K548" s="13"/>
      <c r="L548" s="199"/>
      <c r="M548" s="205"/>
      <c r="N548" s="206"/>
      <c r="O548" s="206"/>
      <c r="P548" s="206"/>
      <c r="Q548" s="206"/>
      <c r="R548" s="206"/>
      <c r="S548" s="206"/>
      <c r="T548" s="20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01" t="s">
        <v>247</v>
      </c>
      <c r="AU548" s="201" t="s">
        <v>82</v>
      </c>
      <c r="AV548" s="13" t="s">
        <v>82</v>
      </c>
      <c r="AW548" s="13" t="s">
        <v>31</v>
      </c>
      <c r="AX548" s="13" t="s">
        <v>73</v>
      </c>
      <c r="AY548" s="201" t="s">
        <v>146</v>
      </c>
    </row>
    <row r="549" s="15" customFormat="1">
      <c r="A549" s="15"/>
      <c r="B549" s="217"/>
      <c r="C549" s="15"/>
      <c r="D549" s="200" t="s">
        <v>247</v>
      </c>
      <c r="E549" s="218" t="s">
        <v>1</v>
      </c>
      <c r="F549" s="219" t="s">
        <v>1010</v>
      </c>
      <c r="G549" s="15"/>
      <c r="H549" s="218" t="s">
        <v>1</v>
      </c>
      <c r="I549" s="220"/>
      <c r="J549" s="15"/>
      <c r="K549" s="15"/>
      <c r="L549" s="217"/>
      <c r="M549" s="221"/>
      <c r="N549" s="222"/>
      <c r="O549" s="222"/>
      <c r="P549" s="222"/>
      <c r="Q549" s="222"/>
      <c r="R549" s="222"/>
      <c r="S549" s="222"/>
      <c r="T549" s="223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18" t="s">
        <v>247</v>
      </c>
      <c r="AU549" s="218" t="s">
        <v>82</v>
      </c>
      <c r="AV549" s="15" t="s">
        <v>80</v>
      </c>
      <c r="AW549" s="15" t="s">
        <v>31</v>
      </c>
      <c r="AX549" s="15" t="s">
        <v>73</v>
      </c>
      <c r="AY549" s="218" t="s">
        <v>146</v>
      </c>
    </row>
    <row r="550" s="13" customFormat="1">
      <c r="A550" s="13"/>
      <c r="B550" s="199"/>
      <c r="C550" s="13"/>
      <c r="D550" s="200" t="s">
        <v>247</v>
      </c>
      <c r="E550" s="201" t="s">
        <v>1</v>
      </c>
      <c r="F550" s="202" t="s">
        <v>1310</v>
      </c>
      <c r="G550" s="13"/>
      <c r="H550" s="203">
        <v>15.9</v>
      </c>
      <c r="I550" s="204"/>
      <c r="J550" s="13"/>
      <c r="K550" s="13"/>
      <c r="L550" s="199"/>
      <c r="M550" s="205"/>
      <c r="N550" s="206"/>
      <c r="O550" s="206"/>
      <c r="P550" s="206"/>
      <c r="Q550" s="206"/>
      <c r="R550" s="206"/>
      <c r="S550" s="206"/>
      <c r="T550" s="20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01" t="s">
        <v>247</v>
      </c>
      <c r="AU550" s="201" t="s">
        <v>82</v>
      </c>
      <c r="AV550" s="13" t="s">
        <v>82</v>
      </c>
      <c r="AW550" s="13" t="s">
        <v>31</v>
      </c>
      <c r="AX550" s="13" t="s">
        <v>73</v>
      </c>
      <c r="AY550" s="201" t="s">
        <v>146</v>
      </c>
    </row>
    <row r="551" s="16" customFormat="1">
      <c r="A551" s="16"/>
      <c r="B551" s="224"/>
      <c r="C551" s="16"/>
      <c r="D551" s="200" t="s">
        <v>247</v>
      </c>
      <c r="E551" s="225" t="s">
        <v>1</v>
      </c>
      <c r="F551" s="226" t="s">
        <v>1012</v>
      </c>
      <c r="G551" s="16"/>
      <c r="H551" s="227">
        <v>158.83000000000001</v>
      </c>
      <c r="I551" s="228"/>
      <c r="J551" s="16"/>
      <c r="K551" s="16"/>
      <c r="L551" s="224"/>
      <c r="M551" s="229"/>
      <c r="N551" s="230"/>
      <c r="O551" s="230"/>
      <c r="P551" s="230"/>
      <c r="Q551" s="230"/>
      <c r="R551" s="230"/>
      <c r="S551" s="230"/>
      <c r="T551" s="231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225" t="s">
        <v>247</v>
      </c>
      <c r="AU551" s="225" t="s">
        <v>82</v>
      </c>
      <c r="AV551" s="16" t="s">
        <v>147</v>
      </c>
      <c r="AW551" s="16" t="s">
        <v>31</v>
      </c>
      <c r="AX551" s="16" t="s">
        <v>80</v>
      </c>
      <c r="AY551" s="225" t="s">
        <v>146</v>
      </c>
    </row>
    <row r="552" s="2" customFormat="1" ht="16.5" customHeight="1">
      <c r="A552" s="38"/>
      <c r="B552" s="172"/>
      <c r="C552" s="173" t="s">
        <v>948</v>
      </c>
      <c r="D552" s="173" t="s">
        <v>149</v>
      </c>
      <c r="E552" s="174" t="s">
        <v>1311</v>
      </c>
      <c r="F552" s="175" t="s">
        <v>1312</v>
      </c>
      <c r="G552" s="176" t="s">
        <v>152</v>
      </c>
      <c r="H552" s="177">
        <v>158.83000000000001</v>
      </c>
      <c r="I552" s="178"/>
      <c r="J552" s="179">
        <f>ROUND(I552*H552,2)</f>
        <v>0</v>
      </c>
      <c r="K552" s="180"/>
      <c r="L552" s="39"/>
      <c r="M552" s="181" t="s">
        <v>1</v>
      </c>
      <c r="N552" s="182" t="s">
        <v>38</v>
      </c>
      <c r="O552" s="77"/>
      <c r="P552" s="183">
        <f>O552*H552</f>
        <v>0</v>
      </c>
      <c r="Q552" s="183">
        <v>0.00029999999999999997</v>
      </c>
      <c r="R552" s="183">
        <f>Q552*H552</f>
        <v>0.047648999999999997</v>
      </c>
      <c r="S552" s="183">
        <v>0</v>
      </c>
      <c r="T552" s="184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185" t="s">
        <v>179</v>
      </c>
      <c r="AT552" s="185" t="s">
        <v>149</v>
      </c>
      <c r="AU552" s="185" t="s">
        <v>82</v>
      </c>
      <c r="AY552" s="19" t="s">
        <v>146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19" t="s">
        <v>80</v>
      </c>
      <c r="BK552" s="186">
        <f>ROUND(I552*H552,2)</f>
        <v>0</v>
      </c>
      <c r="BL552" s="19" t="s">
        <v>179</v>
      </c>
      <c r="BM552" s="185" t="s">
        <v>1313</v>
      </c>
    </row>
    <row r="553" s="15" customFormat="1">
      <c r="A553" s="15"/>
      <c r="B553" s="217"/>
      <c r="C553" s="15"/>
      <c r="D553" s="200" t="s">
        <v>247</v>
      </c>
      <c r="E553" s="218" t="s">
        <v>1</v>
      </c>
      <c r="F553" s="219" t="s">
        <v>404</v>
      </c>
      <c r="G553" s="15"/>
      <c r="H553" s="218" t="s">
        <v>1</v>
      </c>
      <c r="I553" s="220"/>
      <c r="J553" s="15"/>
      <c r="K553" s="15"/>
      <c r="L553" s="217"/>
      <c r="M553" s="221"/>
      <c r="N553" s="222"/>
      <c r="O553" s="222"/>
      <c r="P553" s="222"/>
      <c r="Q553" s="222"/>
      <c r="R553" s="222"/>
      <c r="S553" s="222"/>
      <c r="T553" s="223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18" t="s">
        <v>247</v>
      </c>
      <c r="AU553" s="218" t="s">
        <v>82</v>
      </c>
      <c r="AV553" s="15" t="s">
        <v>80</v>
      </c>
      <c r="AW553" s="15" t="s">
        <v>31</v>
      </c>
      <c r="AX553" s="15" t="s">
        <v>73</v>
      </c>
      <c r="AY553" s="218" t="s">
        <v>146</v>
      </c>
    </row>
    <row r="554" s="13" customFormat="1">
      <c r="A554" s="13"/>
      <c r="B554" s="199"/>
      <c r="C554" s="13"/>
      <c r="D554" s="200" t="s">
        <v>247</v>
      </c>
      <c r="E554" s="201" t="s">
        <v>1</v>
      </c>
      <c r="F554" s="202" t="s">
        <v>405</v>
      </c>
      <c r="G554" s="13"/>
      <c r="H554" s="203">
        <v>142.93000000000001</v>
      </c>
      <c r="I554" s="204"/>
      <c r="J554" s="13"/>
      <c r="K554" s="13"/>
      <c r="L554" s="199"/>
      <c r="M554" s="205"/>
      <c r="N554" s="206"/>
      <c r="O554" s="206"/>
      <c r="P554" s="206"/>
      <c r="Q554" s="206"/>
      <c r="R554" s="206"/>
      <c r="S554" s="206"/>
      <c r="T554" s="20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01" t="s">
        <v>247</v>
      </c>
      <c r="AU554" s="201" t="s">
        <v>82</v>
      </c>
      <c r="AV554" s="13" t="s">
        <v>82</v>
      </c>
      <c r="AW554" s="13" t="s">
        <v>31</v>
      </c>
      <c r="AX554" s="13" t="s">
        <v>73</v>
      </c>
      <c r="AY554" s="201" t="s">
        <v>146</v>
      </c>
    </row>
    <row r="555" s="15" customFormat="1">
      <c r="A555" s="15"/>
      <c r="B555" s="217"/>
      <c r="C555" s="15"/>
      <c r="D555" s="200" t="s">
        <v>247</v>
      </c>
      <c r="E555" s="218" t="s">
        <v>1</v>
      </c>
      <c r="F555" s="219" t="s">
        <v>1010</v>
      </c>
      <c r="G555" s="15"/>
      <c r="H555" s="218" t="s">
        <v>1</v>
      </c>
      <c r="I555" s="220"/>
      <c r="J555" s="15"/>
      <c r="K555" s="15"/>
      <c r="L555" s="217"/>
      <c r="M555" s="221"/>
      <c r="N555" s="222"/>
      <c r="O555" s="222"/>
      <c r="P555" s="222"/>
      <c r="Q555" s="222"/>
      <c r="R555" s="222"/>
      <c r="S555" s="222"/>
      <c r="T555" s="223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18" t="s">
        <v>247</v>
      </c>
      <c r="AU555" s="218" t="s">
        <v>82</v>
      </c>
      <c r="AV555" s="15" t="s">
        <v>80</v>
      </c>
      <c r="AW555" s="15" t="s">
        <v>31</v>
      </c>
      <c r="AX555" s="15" t="s">
        <v>73</v>
      </c>
      <c r="AY555" s="218" t="s">
        <v>146</v>
      </c>
    </row>
    <row r="556" s="13" customFormat="1">
      <c r="A556" s="13"/>
      <c r="B556" s="199"/>
      <c r="C556" s="13"/>
      <c r="D556" s="200" t="s">
        <v>247</v>
      </c>
      <c r="E556" s="201" t="s">
        <v>1</v>
      </c>
      <c r="F556" s="202" t="s">
        <v>1310</v>
      </c>
      <c r="G556" s="13"/>
      <c r="H556" s="203">
        <v>15.9</v>
      </c>
      <c r="I556" s="204"/>
      <c r="J556" s="13"/>
      <c r="K556" s="13"/>
      <c r="L556" s="199"/>
      <c r="M556" s="205"/>
      <c r="N556" s="206"/>
      <c r="O556" s="206"/>
      <c r="P556" s="206"/>
      <c r="Q556" s="206"/>
      <c r="R556" s="206"/>
      <c r="S556" s="206"/>
      <c r="T556" s="207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01" t="s">
        <v>247</v>
      </c>
      <c r="AU556" s="201" t="s">
        <v>82</v>
      </c>
      <c r="AV556" s="13" t="s">
        <v>82</v>
      </c>
      <c r="AW556" s="13" t="s">
        <v>31</v>
      </c>
      <c r="AX556" s="13" t="s">
        <v>73</v>
      </c>
      <c r="AY556" s="201" t="s">
        <v>146</v>
      </c>
    </row>
    <row r="557" s="16" customFormat="1">
      <c r="A557" s="16"/>
      <c r="B557" s="224"/>
      <c r="C557" s="16"/>
      <c r="D557" s="200" t="s">
        <v>247</v>
      </c>
      <c r="E557" s="225" t="s">
        <v>1</v>
      </c>
      <c r="F557" s="226" t="s">
        <v>1012</v>
      </c>
      <c r="G557" s="16"/>
      <c r="H557" s="227">
        <v>158.83000000000001</v>
      </c>
      <c r="I557" s="228"/>
      <c r="J557" s="16"/>
      <c r="K557" s="16"/>
      <c r="L557" s="224"/>
      <c r="M557" s="229"/>
      <c r="N557" s="230"/>
      <c r="O557" s="230"/>
      <c r="P557" s="230"/>
      <c r="Q557" s="230"/>
      <c r="R557" s="230"/>
      <c r="S557" s="230"/>
      <c r="T557" s="231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T557" s="225" t="s">
        <v>247</v>
      </c>
      <c r="AU557" s="225" t="s">
        <v>82</v>
      </c>
      <c r="AV557" s="16" t="s">
        <v>147</v>
      </c>
      <c r="AW557" s="16" t="s">
        <v>31</v>
      </c>
      <c r="AX557" s="16" t="s">
        <v>80</v>
      </c>
      <c r="AY557" s="225" t="s">
        <v>146</v>
      </c>
    </row>
    <row r="558" s="2" customFormat="1" ht="21.75" customHeight="1">
      <c r="A558" s="38"/>
      <c r="B558" s="172"/>
      <c r="C558" s="173" t="s">
        <v>1314</v>
      </c>
      <c r="D558" s="173" t="s">
        <v>149</v>
      </c>
      <c r="E558" s="174" t="s">
        <v>1315</v>
      </c>
      <c r="F558" s="175" t="s">
        <v>1316</v>
      </c>
      <c r="G558" s="176" t="s">
        <v>152</v>
      </c>
      <c r="H558" s="177">
        <v>158.83000000000001</v>
      </c>
      <c r="I558" s="178"/>
      <c r="J558" s="179">
        <f>ROUND(I558*H558,2)</f>
        <v>0</v>
      </c>
      <c r="K558" s="180"/>
      <c r="L558" s="39"/>
      <c r="M558" s="181" t="s">
        <v>1</v>
      </c>
      <c r="N558" s="182" t="s">
        <v>38</v>
      </c>
      <c r="O558" s="77"/>
      <c r="P558" s="183">
        <f>O558*H558</f>
        <v>0</v>
      </c>
      <c r="Q558" s="183">
        <v>0.0045450000000000004</v>
      </c>
      <c r="R558" s="183">
        <f>Q558*H558</f>
        <v>0.72188235000000012</v>
      </c>
      <c r="S558" s="183">
        <v>0</v>
      </c>
      <c r="T558" s="184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85" t="s">
        <v>179</v>
      </c>
      <c r="AT558" s="185" t="s">
        <v>149</v>
      </c>
      <c r="AU558" s="185" t="s">
        <v>82</v>
      </c>
      <c r="AY558" s="19" t="s">
        <v>146</v>
      </c>
      <c r="BE558" s="186">
        <f>IF(N558="základní",J558,0)</f>
        <v>0</v>
      </c>
      <c r="BF558" s="186">
        <f>IF(N558="snížená",J558,0)</f>
        <v>0</v>
      </c>
      <c r="BG558" s="186">
        <f>IF(N558="zákl. přenesená",J558,0)</f>
        <v>0</v>
      </c>
      <c r="BH558" s="186">
        <f>IF(N558="sníž. přenesená",J558,0)</f>
        <v>0</v>
      </c>
      <c r="BI558" s="186">
        <f>IF(N558="nulová",J558,0)</f>
        <v>0</v>
      </c>
      <c r="BJ558" s="19" t="s">
        <v>80</v>
      </c>
      <c r="BK558" s="186">
        <f>ROUND(I558*H558,2)</f>
        <v>0</v>
      </c>
      <c r="BL558" s="19" t="s">
        <v>179</v>
      </c>
      <c r="BM558" s="185" t="s">
        <v>1317</v>
      </c>
    </row>
    <row r="559" s="2" customFormat="1" ht="24.15" customHeight="1">
      <c r="A559" s="38"/>
      <c r="B559" s="172"/>
      <c r="C559" s="173" t="s">
        <v>952</v>
      </c>
      <c r="D559" s="173" t="s">
        <v>149</v>
      </c>
      <c r="E559" s="174" t="s">
        <v>1318</v>
      </c>
      <c r="F559" s="175" t="s">
        <v>1319</v>
      </c>
      <c r="G559" s="176" t="s">
        <v>152</v>
      </c>
      <c r="H559" s="177">
        <v>166.61000000000001</v>
      </c>
      <c r="I559" s="178"/>
      <c r="J559" s="179">
        <f>ROUND(I559*H559,2)</f>
        <v>0</v>
      </c>
      <c r="K559" s="180"/>
      <c r="L559" s="39"/>
      <c r="M559" s="181" t="s">
        <v>1</v>
      </c>
      <c r="N559" s="182" t="s">
        <v>38</v>
      </c>
      <c r="O559" s="77"/>
      <c r="P559" s="183">
        <f>O559*H559</f>
        <v>0</v>
      </c>
      <c r="Q559" s="183">
        <v>0.04725</v>
      </c>
      <c r="R559" s="183">
        <f>Q559*H559</f>
        <v>7.872322500000001</v>
      </c>
      <c r="S559" s="183">
        <v>0</v>
      </c>
      <c r="T559" s="184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185" t="s">
        <v>179</v>
      </c>
      <c r="AT559" s="185" t="s">
        <v>149</v>
      </c>
      <c r="AU559" s="185" t="s">
        <v>82</v>
      </c>
      <c r="AY559" s="19" t="s">
        <v>146</v>
      </c>
      <c r="BE559" s="186">
        <f>IF(N559="základní",J559,0)</f>
        <v>0</v>
      </c>
      <c r="BF559" s="186">
        <f>IF(N559="snížená",J559,0)</f>
        <v>0</v>
      </c>
      <c r="BG559" s="186">
        <f>IF(N559="zákl. přenesená",J559,0)</f>
        <v>0</v>
      </c>
      <c r="BH559" s="186">
        <f>IF(N559="sníž. přenesená",J559,0)</f>
        <v>0</v>
      </c>
      <c r="BI559" s="186">
        <f>IF(N559="nulová",J559,0)</f>
        <v>0</v>
      </c>
      <c r="BJ559" s="19" t="s">
        <v>80</v>
      </c>
      <c r="BK559" s="186">
        <f>ROUND(I559*H559,2)</f>
        <v>0</v>
      </c>
      <c r="BL559" s="19" t="s">
        <v>179</v>
      </c>
      <c r="BM559" s="185" t="s">
        <v>1320</v>
      </c>
    </row>
    <row r="560" s="13" customFormat="1">
      <c r="A560" s="13"/>
      <c r="B560" s="199"/>
      <c r="C560" s="13"/>
      <c r="D560" s="200" t="s">
        <v>247</v>
      </c>
      <c r="E560" s="201" t="s">
        <v>1</v>
      </c>
      <c r="F560" s="202" t="s">
        <v>1321</v>
      </c>
      <c r="G560" s="13"/>
      <c r="H560" s="203">
        <v>143.11000000000001</v>
      </c>
      <c r="I560" s="204"/>
      <c r="J560" s="13"/>
      <c r="K560" s="13"/>
      <c r="L560" s="199"/>
      <c r="M560" s="205"/>
      <c r="N560" s="206"/>
      <c r="O560" s="206"/>
      <c r="P560" s="206"/>
      <c r="Q560" s="206"/>
      <c r="R560" s="206"/>
      <c r="S560" s="206"/>
      <c r="T560" s="20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01" t="s">
        <v>247</v>
      </c>
      <c r="AU560" s="201" t="s">
        <v>82</v>
      </c>
      <c r="AV560" s="13" t="s">
        <v>82</v>
      </c>
      <c r="AW560" s="13" t="s">
        <v>31</v>
      </c>
      <c r="AX560" s="13" t="s">
        <v>73</v>
      </c>
      <c r="AY560" s="201" t="s">
        <v>146</v>
      </c>
    </row>
    <row r="561" s="13" customFormat="1">
      <c r="A561" s="13"/>
      <c r="B561" s="199"/>
      <c r="C561" s="13"/>
      <c r="D561" s="200" t="s">
        <v>247</v>
      </c>
      <c r="E561" s="201" t="s">
        <v>1</v>
      </c>
      <c r="F561" s="202" t="s">
        <v>1322</v>
      </c>
      <c r="G561" s="13"/>
      <c r="H561" s="203">
        <v>23.5</v>
      </c>
      <c r="I561" s="204"/>
      <c r="J561" s="13"/>
      <c r="K561" s="13"/>
      <c r="L561" s="199"/>
      <c r="M561" s="205"/>
      <c r="N561" s="206"/>
      <c r="O561" s="206"/>
      <c r="P561" s="206"/>
      <c r="Q561" s="206"/>
      <c r="R561" s="206"/>
      <c r="S561" s="206"/>
      <c r="T561" s="20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01" t="s">
        <v>247</v>
      </c>
      <c r="AU561" s="201" t="s">
        <v>82</v>
      </c>
      <c r="AV561" s="13" t="s">
        <v>82</v>
      </c>
      <c r="AW561" s="13" t="s">
        <v>31</v>
      </c>
      <c r="AX561" s="13" t="s">
        <v>73</v>
      </c>
      <c r="AY561" s="201" t="s">
        <v>146</v>
      </c>
    </row>
    <row r="562" s="16" customFormat="1">
      <c r="A562" s="16"/>
      <c r="B562" s="224"/>
      <c r="C562" s="16"/>
      <c r="D562" s="200" t="s">
        <v>247</v>
      </c>
      <c r="E562" s="225" t="s">
        <v>1</v>
      </c>
      <c r="F562" s="226" t="s">
        <v>1012</v>
      </c>
      <c r="G562" s="16"/>
      <c r="H562" s="227">
        <v>166.61000000000001</v>
      </c>
      <c r="I562" s="228"/>
      <c r="J562" s="16"/>
      <c r="K562" s="16"/>
      <c r="L562" s="224"/>
      <c r="M562" s="229"/>
      <c r="N562" s="230"/>
      <c r="O562" s="230"/>
      <c r="P562" s="230"/>
      <c r="Q562" s="230"/>
      <c r="R562" s="230"/>
      <c r="S562" s="230"/>
      <c r="T562" s="231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225" t="s">
        <v>247</v>
      </c>
      <c r="AU562" s="225" t="s">
        <v>82</v>
      </c>
      <c r="AV562" s="16" t="s">
        <v>147</v>
      </c>
      <c r="AW562" s="16" t="s">
        <v>31</v>
      </c>
      <c r="AX562" s="16" t="s">
        <v>80</v>
      </c>
      <c r="AY562" s="225" t="s">
        <v>146</v>
      </c>
    </row>
    <row r="563" s="2" customFormat="1" ht="24.15" customHeight="1">
      <c r="A563" s="38"/>
      <c r="B563" s="172"/>
      <c r="C563" s="187" t="s">
        <v>1323</v>
      </c>
      <c r="D563" s="187" t="s">
        <v>164</v>
      </c>
      <c r="E563" s="188" t="s">
        <v>1324</v>
      </c>
      <c r="F563" s="189" t="s">
        <v>1325</v>
      </c>
      <c r="G563" s="190" t="s">
        <v>152</v>
      </c>
      <c r="H563" s="191">
        <v>185.856</v>
      </c>
      <c r="I563" s="192"/>
      <c r="J563" s="193">
        <f>ROUND(I563*H563,2)</f>
        <v>0</v>
      </c>
      <c r="K563" s="194"/>
      <c r="L563" s="195"/>
      <c r="M563" s="196" t="s">
        <v>1</v>
      </c>
      <c r="N563" s="197" t="s">
        <v>38</v>
      </c>
      <c r="O563" s="77"/>
      <c r="P563" s="183">
        <f>O563*H563</f>
        <v>0</v>
      </c>
      <c r="Q563" s="183">
        <v>0.066699999999999995</v>
      </c>
      <c r="R563" s="183">
        <f>Q563*H563</f>
        <v>12.396595199999998</v>
      </c>
      <c r="S563" s="183">
        <v>0</v>
      </c>
      <c r="T563" s="184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185" t="s">
        <v>204</v>
      </c>
      <c r="AT563" s="185" t="s">
        <v>164</v>
      </c>
      <c r="AU563" s="185" t="s">
        <v>82</v>
      </c>
      <c r="AY563" s="19" t="s">
        <v>146</v>
      </c>
      <c r="BE563" s="186">
        <f>IF(N563="základní",J563,0)</f>
        <v>0</v>
      </c>
      <c r="BF563" s="186">
        <f>IF(N563="snížená",J563,0)</f>
        <v>0</v>
      </c>
      <c r="BG563" s="186">
        <f>IF(N563="zákl. přenesená",J563,0)</f>
        <v>0</v>
      </c>
      <c r="BH563" s="186">
        <f>IF(N563="sníž. přenesená",J563,0)</f>
        <v>0</v>
      </c>
      <c r="BI563" s="186">
        <f>IF(N563="nulová",J563,0)</f>
        <v>0</v>
      </c>
      <c r="BJ563" s="19" t="s">
        <v>80</v>
      </c>
      <c r="BK563" s="186">
        <f>ROUND(I563*H563,2)</f>
        <v>0</v>
      </c>
      <c r="BL563" s="19" t="s">
        <v>179</v>
      </c>
      <c r="BM563" s="185" t="s">
        <v>1326</v>
      </c>
    </row>
    <row r="564" s="13" customFormat="1">
      <c r="A564" s="13"/>
      <c r="B564" s="199"/>
      <c r="C564" s="13"/>
      <c r="D564" s="200" t="s">
        <v>247</v>
      </c>
      <c r="E564" s="201" t="s">
        <v>1</v>
      </c>
      <c r="F564" s="202" t="s">
        <v>1321</v>
      </c>
      <c r="G564" s="13"/>
      <c r="H564" s="203">
        <v>143.11000000000001</v>
      </c>
      <c r="I564" s="204"/>
      <c r="J564" s="13"/>
      <c r="K564" s="13"/>
      <c r="L564" s="199"/>
      <c r="M564" s="205"/>
      <c r="N564" s="206"/>
      <c r="O564" s="206"/>
      <c r="P564" s="206"/>
      <c r="Q564" s="206"/>
      <c r="R564" s="206"/>
      <c r="S564" s="206"/>
      <c r="T564" s="20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01" t="s">
        <v>247</v>
      </c>
      <c r="AU564" s="201" t="s">
        <v>82</v>
      </c>
      <c r="AV564" s="13" t="s">
        <v>82</v>
      </c>
      <c r="AW564" s="13" t="s">
        <v>31</v>
      </c>
      <c r="AX564" s="13" t="s">
        <v>73</v>
      </c>
      <c r="AY564" s="201" t="s">
        <v>146</v>
      </c>
    </row>
    <row r="565" s="13" customFormat="1">
      <c r="A565" s="13"/>
      <c r="B565" s="199"/>
      <c r="C565" s="13"/>
      <c r="D565" s="200" t="s">
        <v>247</v>
      </c>
      <c r="E565" s="201" t="s">
        <v>1</v>
      </c>
      <c r="F565" s="202" t="s">
        <v>1327</v>
      </c>
      <c r="G565" s="13"/>
      <c r="H565" s="203">
        <v>25.850000000000001</v>
      </c>
      <c r="I565" s="204"/>
      <c r="J565" s="13"/>
      <c r="K565" s="13"/>
      <c r="L565" s="199"/>
      <c r="M565" s="205"/>
      <c r="N565" s="206"/>
      <c r="O565" s="206"/>
      <c r="P565" s="206"/>
      <c r="Q565" s="206"/>
      <c r="R565" s="206"/>
      <c r="S565" s="206"/>
      <c r="T565" s="20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01" t="s">
        <v>247</v>
      </c>
      <c r="AU565" s="201" t="s">
        <v>82</v>
      </c>
      <c r="AV565" s="13" t="s">
        <v>82</v>
      </c>
      <c r="AW565" s="13" t="s">
        <v>31</v>
      </c>
      <c r="AX565" s="13" t="s">
        <v>73</v>
      </c>
      <c r="AY565" s="201" t="s">
        <v>146</v>
      </c>
    </row>
    <row r="566" s="16" customFormat="1">
      <c r="A566" s="16"/>
      <c r="B566" s="224"/>
      <c r="C566" s="16"/>
      <c r="D566" s="200" t="s">
        <v>247</v>
      </c>
      <c r="E566" s="225" t="s">
        <v>1</v>
      </c>
      <c r="F566" s="226" t="s">
        <v>1012</v>
      </c>
      <c r="G566" s="16"/>
      <c r="H566" s="227">
        <v>168.96000000000001</v>
      </c>
      <c r="I566" s="228"/>
      <c r="J566" s="16"/>
      <c r="K566" s="16"/>
      <c r="L566" s="224"/>
      <c r="M566" s="229"/>
      <c r="N566" s="230"/>
      <c r="O566" s="230"/>
      <c r="P566" s="230"/>
      <c r="Q566" s="230"/>
      <c r="R566" s="230"/>
      <c r="S566" s="230"/>
      <c r="T566" s="231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T566" s="225" t="s">
        <v>247</v>
      </c>
      <c r="AU566" s="225" t="s">
        <v>82</v>
      </c>
      <c r="AV566" s="16" t="s">
        <v>147</v>
      </c>
      <c r="AW566" s="16" t="s">
        <v>31</v>
      </c>
      <c r="AX566" s="16" t="s">
        <v>80</v>
      </c>
      <c r="AY566" s="225" t="s">
        <v>146</v>
      </c>
    </row>
    <row r="567" s="13" customFormat="1">
      <c r="A567" s="13"/>
      <c r="B567" s="199"/>
      <c r="C567" s="13"/>
      <c r="D567" s="200" t="s">
        <v>247</v>
      </c>
      <c r="E567" s="13"/>
      <c r="F567" s="202" t="s">
        <v>1328</v>
      </c>
      <c r="G567" s="13"/>
      <c r="H567" s="203">
        <v>185.856</v>
      </c>
      <c r="I567" s="204"/>
      <c r="J567" s="13"/>
      <c r="K567" s="13"/>
      <c r="L567" s="199"/>
      <c r="M567" s="205"/>
      <c r="N567" s="206"/>
      <c r="O567" s="206"/>
      <c r="P567" s="206"/>
      <c r="Q567" s="206"/>
      <c r="R567" s="206"/>
      <c r="S567" s="206"/>
      <c r="T567" s="20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01" t="s">
        <v>247</v>
      </c>
      <c r="AU567" s="201" t="s">
        <v>82</v>
      </c>
      <c r="AV567" s="13" t="s">
        <v>82</v>
      </c>
      <c r="AW567" s="13" t="s">
        <v>3</v>
      </c>
      <c r="AX567" s="13" t="s">
        <v>80</v>
      </c>
      <c r="AY567" s="201" t="s">
        <v>146</v>
      </c>
    </row>
    <row r="568" s="2" customFormat="1" ht="37.8" customHeight="1">
      <c r="A568" s="38"/>
      <c r="B568" s="172"/>
      <c r="C568" s="173" t="s">
        <v>955</v>
      </c>
      <c r="D568" s="173" t="s">
        <v>149</v>
      </c>
      <c r="E568" s="174" t="s">
        <v>1329</v>
      </c>
      <c r="F568" s="175" t="s">
        <v>1330</v>
      </c>
      <c r="G568" s="176" t="s">
        <v>152</v>
      </c>
      <c r="H568" s="177">
        <v>15.9</v>
      </c>
      <c r="I568" s="178"/>
      <c r="J568" s="179">
        <f>ROUND(I568*H568,2)</f>
        <v>0</v>
      </c>
      <c r="K568" s="180"/>
      <c r="L568" s="39"/>
      <c r="M568" s="181" t="s">
        <v>1</v>
      </c>
      <c r="N568" s="182" t="s">
        <v>38</v>
      </c>
      <c r="O568" s="77"/>
      <c r="P568" s="183">
        <f>O568*H568</f>
        <v>0</v>
      </c>
      <c r="Q568" s="183">
        <v>0.0068900000000000003</v>
      </c>
      <c r="R568" s="183">
        <f>Q568*H568</f>
        <v>0.10955100000000001</v>
      </c>
      <c r="S568" s="183">
        <v>0</v>
      </c>
      <c r="T568" s="184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185" t="s">
        <v>179</v>
      </c>
      <c r="AT568" s="185" t="s">
        <v>149</v>
      </c>
      <c r="AU568" s="185" t="s">
        <v>82</v>
      </c>
      <c r="AY568" s="19" t="s">
        <v>146</v>
      </c>
      <c r="BE568" s="186">
        <f>IF(N568="základní",J568,0)</f>
        <v>0</v>
      </c>
      <c r="BF568" s="186">
        <f>IF(N568="snížená",J568,0)</f>
        <v>0</v>
      </c>
      <c r="BG568" s="186">
        <f>IF(N568="zákl. přenesená",J568,0)</f>
        <v>0</v>
      </c>
      <c r="BH568" s="186">
        <f>IF(N568="sníž. přenesená",J568,0)</f>
        <v>0</v>
      </c>
      <c r="BI568" s="186">
        <f>IF(N568="nulová",J568,0)</f>
        <v>0</v>
      </c>
      <c r="BJ568" s="19" t="s">
        <v>80</v>
      </c>
      <c r="BK568" s="186">
        <f>ROUND(I568*H568,2)</f>
        <v>0</v>
      </c>
      <c r="BL568" s="19" t="s">
        <v>179</v>
      </c>
      <c r="BM568" s="185" t="s">
        <v>1331</v>
      </c>
    </row>
    <row r="569" s="15" customFormat="1">
      <c r="A569" s="15"/>
      <c r="B569" s="217"/>
      <c r="C569" s="15"/>
      <c r="D569" s="200" t="s">
        <v>247</v>
      </c>
      <c r="E569" s="218" t="s">
        <v>1</v>
      </c>
      <c r="F569" s="219" t="s">
        <v>1010</v>
      </c>
      <c r="G569" s="15"/>
      <c r="H569" s="218" t="s">
        <v>1</v>
      </c>
      <c r="I569" s="220"/>
      <c r="J569" s="15"/>
      <c r="K569" s="15"/>
      <c r="L569" s="217"/>
      <c r="M569" s="221"/>
      <c r="N569" s="222"/>
      <c r="O569" s="222"/>
      <c r="P569" s="222"/>
      <c r="Q569" s="222"/>
      <c r="R569" s="222"/>
      <c r="S569" s="222"/>
      <c r="T569" s="223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18" t="s">
        <v>247</v>
      </c>
      <c r="AU569" s="218" t="s">
        <v>82</v>
      </c>
      <c r="AV569" s="15" t="s">
        <v>80</v>
      </c>
      <c r="AW569" s="15" t="s">
        <v>31</v>
      </c>
      <c r="AX569" s="15" t="s">
        <v>73</v>
      </c>
      <c r="AY569" s="218" t="s">
        <v>146</v>
      </c>
    </row>
    <row r="570" s="13" customFormat="1">
      <c r="A570" s="13"/>
      <c r="B570" s="199"/>
      <c r="C570" s="13"/>
      <c r="D570" s="200" t="s">
        <v>247</v>
      </c>
      <c r="E570" s="201" t="s">
        <v>1</v>
      </c>
      <c r="F570" s="202" t="s">
        <v>1332</v>
      </c>
      <c r="G570" s="13"/>
      <c r="H570" s="203">
        <v>15.9</v>
      </c>
      <c r="I570" s="204"/>
      <c r="J570" s="13"/>
      <c r="K570" s="13"/>
      <c r="L570" s="199"/>
      <c r="M570" s="205"/>
      <c r="N570" s="206"/>
      <c r="O570" s="206"/>
      <c r="P570" s="206"/>
      <c r="Q570" s="206"/>
      <c r="R570" s="206"/>
      <c r="S570" s="206"/>
      <c r="T570" s="20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01" t="s">
        <v>247</v>
      </c>
      <c r="AU570" s="201" t="s">
        <v>82</v>
      </c>
      <c r="AV570" s="13" t="s">
        <v>82</v>
      </c>
      <c r="AW570" s="13" t="s">
        <v>31</v>
      </c>
      <c r="AX570" s="13" t="s">
        <v>80</v>
      </c>
      <c r="AY570" s="201" t="s">
        <v>146</v>
      </c>
    </row>
    <row r="571" s="2" customFormat="1" ht="33" customHeight="1">
      <c r="A571" s="38"/>
      <c r="B571" s="172"/>
      <c r="C571" s="187" t="s">
        <v>1333</v>
      </c>
      <c r="D571" s="187" t="s">
        <v>164</v>
      </c>
      <c r="E571" s="188" t="s">
        <v>1334</v>
      </c>
      <c r="F571" s="189" t="s">
        <v>1335</v>
      </c>
      <c r="G571" s="190" t="s">
        <v>152</v>
      </c>
      <c r="H571" s="191">
        <v>17.489999999999998</v>
      </c>
      <c r="I571" s="192"/>
      <c r="J571" s="193">
        <f>ROUND(I571*H571,2)</f>
        <v>0</v>
      </c>
      <c r="K571" s="194"/>
      <c r="L571" s="195"/>
      <c r="M571" s="196" t="s">
        <v>1</v>
      </c>
      <c r="N571" s="197" t="s">
        <v>38</v>
      </c>
      <c r="O571" s="77"/>
      <c r="P571" s="183">
        <f>O571*H571</f>
        <v>0</v>
      </c>
      <c r="Q571" s="183">
        <v>0.0195</v>
      </c>
      <c r="R571" s="183">
        <f>Q571*H571</f>
        <v>0.34105499999999994</v>
      </c>
      <c r="S571" s="183">
        <v>0</v>
      </c>
      <c r="T571" s="184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185" t="s">
        <v>204</v>
      </c>
      <c r="AT571" s="185" t="s">
        <v>164</v>
      </c>
      <c r="AU571" s="185" t="s">
        <v>82</v>
      </c>
      <c r="AY571" s="19" t="s">
        <v>146</v>
      </c>
      <c r="BE571" s="186">
        <f>IF(N571="základní",J571,0)</f>
        <v>0</v>
      </c>
      <c r="BF571" s="186">
        <f>IF(N571="snížená",J571,0)</f>
        <v>0</v>
      </c>
      <c r="BG571" s="186">
        <f>IF(N571="zákl. přenesená",J571,0)</f>
        <v>0</v>
      </c>
      <c r="BH571" s="186">
        <f>IF(N571="sníž. přenesená",J571,0)</f>
        <v>0</v>
      </c>
      <c r="BI571" s="186">
        <f>IF(N571="nulová",J571,0)</f>
        <v>0</v>
      </c>
      <c r="BJ571" s="19" t="s">
        <v>80</v>
      </c>
      <c r="BK571" s="186">
        <f>ROUND(I571*H571,2)</f>
        <v>0</v>
      </c>
      <c r="BL571" s="19" t="s">
        <v>179</v>
      </c>
      <c r="BM571" s="185" t="s">
        <v>1336</v>
      </c>
    </row>
    <row r="572" s="13" customFormat="1">
      <c r="A572" s="13"/>
      <c r="B572" s="199"/>
      <c r="C572" s="13"/>
      <c r="D572" s="200" t="s">
        <v>247</v>
      </c>
      <c r="E572" s="201" t="s">
        <v>1</v>
      </c>
      <c r="F572" s="202" t="s">
        <v>1337</v>
      </c>
      <c r="G572" s="13"/>
      <c r="H572" s="203">
        <v>17.489999999999998</v>
      </c>
      <c r="I572" s="204"/>
      <c r="J572" s="13"/>
      <c r="K572" s="13"/>
      <c r="L572" s="199"/>
      <c r="M572" s="205"/>
      <c r="N572" s="206"/>
      <c r="O572" s="206"/>
      <c r="P572" s="206"/>
      <c r="Q572" s="206"/>
      <c r="R572" s="206"/>
      <c r="S572" s="206"/>
      <c r="T572" s="20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01" t="s">
        <v>247</v>
      </c>
      <c r="AU572" s="201" t="s">
        <v>82</v>
      </c>
      <c r="AV572" s="13" t="s">
        <v>82</v>
      </c>
      <c r="AW572" s="13" t="s">
        <v>31</v>
      </c>
      <c r="AX572" s="13" t="s">
        <v>73</v>
      </c>
      <c r="AY572" s="201" t="s">
        <v>146</v>
      </c>
    </row>
    <row r="573" s="16" customFormat="1">
      <c r="A573" s="16"/>
      <c r="B573" s="224"/>
      <c r="C573" s="16"/>
      <c r="D573" s="200" t="s">
        <v>247</v>
      </c>
      <c r="E573" s="225" t="s">
        <v>1</v>
      </c>
      <c r="F573" s="226" t="s">
        <v>1012</v>
      </c>
      <c r="G573" s="16"/>
      <c r="H573" s="227">
        <v>17.489999999999998</v>
      </c>
      <c r="I573" s="228"/>
      <c r="J573" s="16"/>
      <c r="K573" s="16"/>
      <c r="L573" s="224"/>
      <c r="M573" s="229"/>
      <c r="N573" s="230"/>
      <c r="O573" s="230"/>
      <c r="P573" s="230"/>
      <c r="Q573" s="230"/>
      <c r="R573" s="230"/>
      <c r="S573" s="230"/>
      <c r="T573" s="231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T573" s="225" t="s">
        <v>247</v>
      </c>
      <c r="AU573" s="225" t="s">
        <v>82</v>
      </c>
      <c r="AV573" s="16" t="s">
        <v>147</v>
      </c>
      <c r="AW573" s="16" t="s">
        <v>31</v>
      </c>
      <c r="AX573" s="16" t="s">
        <v>80</v>
      </c>
      <c r="AY573" s="225" t="s">
        <v>146</v>
      </c>
    </row>
    <row r="574" s="2" customFormat="1" ht="24.15" customHeight="1">
      <c r="A574" s="38"/>
      <c r="B574" s="172"/>
      <c r="C574" s="173" t="s">
        <v>959</v>
      </c>
      <c r="D574" s="173" t="s">
        <v>149</v>
      </c>
      <c r="E574" s="174" t="s">
        <v>1338</v>
      </c>
      <c r="F574" s="175" t="s">
        <v>1339</v>
      </c>
      <c r="G574" s="176" t="s">
        <v>203</v>
      </c>
      <c r="H574" s="177">
        <v>94</v>
      </c>
      <c r="I574" s="178"/>
      <c r="J574" s="179">
        <f>ROUND(I574*H574,2)</f>
        <v>0</v>
      </c>
      <c r="K574" s="180"/>
      <c r="L574" s="39"/>
      <c r="M574" s="181" t="s">
        <v>1</v>
      </c>
      <c r="N574" s="182" t="s">
        <v>38</v>
      </c>
      <c r="O574" s="77"/>
      <c r="P574" s="183">
        <f>O574*H574</f>
        <v>0</v>
      </c>
      <c r="Q574" s="183">
        <v>2.3999999999999999E-06</v>
      </c>
      <c r="R574" s="183">
        <f>Q574*H574</f>
        <v>0.00022559999999999998</v>
      </c>
      <c r="S574" s="183">
        <v>0</v>
      </c>
      <c r="T574" s="184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185" t="s">
        <v>179</v>
      </c>
      <c r="AT574" s="185" t="s">
        <v>149</v>
      </c>
      <c r="AU574" s="185" t="s">
        <v>82</v>
      </c>
      <c r="AY574" s="19" t="s">
        <v>146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19" t="s">
        <v>80</v>
      </c>
      <c r="BK574" s="186">
        <f>ROUND(I574*H574,2)</f>
        <v>0</v>
      </c>
      <c r="BL574" s="19" t="s">
        <v>179</v>
      </c>
      <c r="BM574" s="185" t="s">
        <v>1340</v>
      </c>
    </row>
    <row r="575" s="15" customFormat="1">
      <c r="A575" s="15"/>
      <c r="B575" s="217"/>
      <c r="C575" s="15"/>
      <c r="D575" s="200" t="s">
        <v>247</v>
      </c>
      <c r="E575" s="218" t="s">
        <v>1</v>
      </c>
      <c r="F575" s="219" t="s">
        <v>1341</v>
      </c>
      <c r="G575" s="15"/>
      <c r="H575" s="218" t="s">
        <v>1</v>
      </c>
      <c r="I575" s="220"/>
      <c r="J575" s="15"/>
      <c r="K575" s="15"/>
      <c r="L575" s="217"/>
      <c r="M575" s="221"/>
      <c r="N575" s="222"/>
      <c r="O575" s="222"/>
      <c r="P575" s="222"/>
      <c r="Q575" s="222"/>
      <c r="R575" s="222"/>
      <c r="S575" s="222"/>
      <c r="T575" s="223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18" t="s">
        <v>247</v>
      </c>
      <c r="AU575" s="218" t="s">
        <v>82</v>
      </c>
      <c r="AV575" s="15" t="s">
        <v>80</v>
      </c>
      <c r="AW575" s="15" t="s">
        <v>31</v>
      </c>
      <c r="AX575" s="15" t="s">
        <v>73</v>
      </c>
      <c r="AY575" s="218" t="s">
        <v>146</v>
      </c>
    </row>
    <row r="576" s="13" customFormat="1">
      <c r="A576" s="13"/>
      <c r="B576" s="199"/>
      <c r="C576" s="13"/>
      <c r="D576" s="200" t="s">
        <v>247</v>
      </c>
      <c r="E576" s="201" t="s">
        <v>1</v>
      </c>
      <c r="F576" s="202" t="s">
        <v>1342</v>
      </c>
      <c r="G576" s="13"/>
      <c r="H576" s="203">
        <v>9.9000000000000004</v>
      </c>
      <c r="I576" s="204"/>
      <c r="J576" s="13"/>
      <c r="K576" s="13"/>
      <c r="L576" s="199"/>
      <c r="M576" s="205"/>
      <c r="N576" s="206"/>
      <c r="O576" s="206"/>
      <c r="P576" s="206"/>
      <c r="Q576" s="206"/>
      <c r="R576" s="206"/>
      <c r="S576" s="206"/>
      <c r="T576" s="20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01" t="s">
        <v>247</v>
      </c>
      <c r="AU576" s="201" t="s">
        <v>82</v>
      </c>
      <c r="AV576" s="13" t="s">
        <v>82</v>
      </c>
      <c r="AW576" s="13" t="s">
        <v>31</v>
      </c>
      <c r="AX576" s="13" t="s">
        <v>73</v>
      </c>
      <c r="AY576" s="201" t="s">
        <v>146</v>
      </c>
    </row>
    <row r="577" s="13" customFormat="1">
      <c r="A577" s="13"/>
      <c r="B577" s="199"/>
      <c r="C577" s="13"/>
      <c r="D577" s="200" t="s">
        <v>247</v>
      </c>
      <c r="E577" s="201" t="s">
        <v>1</v>
      </c>
      <c r="F577" s="202" t="s">
        <v>1343</v>
      </c>
      <c r="G577" s="13"/>
      <c r="H577" s="203">
        <v>12</v>
      </c>
      <c r="I577" s="204"/>
      <c r="J577" s="13"/>
      <c r="K577" s="13"/>
      <c r="L577" s="199"/>
      <c r="M577" s="205"/>
      <c r="N577" s="206"/>
      <c r="O577" s="206"/>
      <c r="P577" s="206"/>
      <c r="Q577" s="206"/>
      <c r="R577" s="206"/>
      <c r="S577" s="206"/>
      <c r="T577" s="20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01" t="s">
        <v>247</v>
      </c>
      <c r="AU577" s="201" t="s">
        <v>82</v>
      </c>
      <c r="AV577" s="13" t="s">
        <v>82</v>
      </c>
      <c r="AW577" s="13" t="s">
        <v>31</v>
      </c>
      <c r="AX577" s="13" t="s">
        <v>73</v>
      </c>
      <c r="AY577" s="201" t="s">
        <v>146</v>
      </c>
    </row>
    <row r="578" s="13" customFormat="1">
      <c r="A578" s="13"/>
      <c r="B578" s="199"/>
      <c r="C578" s="13"/>
      <c r="D578" s="200" t="s">
        <v>247</v>
      </c>
      <c r="E578" s="201" t="s">
        <v>1</v>
      </c>
      <c r="F578" s="202" t="s">
        <v>1344</v>
      </c>
      <c r="G578" s="13"/>
      <c r="H578" s="203">
        <v>15.699999999999999</v>
      </c>
      <c r="I578" s="204"/>
      <c r="J578" s="13"/>
      <c r="K578" s="13"/>
      <c r="L578" s="199"/>
      <c r="M578" s="205"/>
      <c r="N578" s="206"/>
      <c r="O578" s="206"/>
      <c r="P578" s="206"/>
      <c r="Q578" s="206"/>
      <c r="R578" s="206"/>
      <c r="S578" s="206"/>
      <c r="T578" s="20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01" t="s">
        <v>247</v>
      </c>
      <c r="AU578" s="201" t="s">
        <v>82</v>
      </c>
      <c r="AV578" s="13" t="s">
        <v>82</v>
      </c>
      <c r="AW578" s="13" t="s">
        <v>31</v>
      </c>
      <c r="AX578" s="13" t="s">
        <v>73</v>
      </c>
      <c r="AY578" s="201" t="s">
        <v>146</v>
      </c>
    </row>
    <row r="579" s="13" customFormat="1">
      <c r="A579" s="13"/>
      <c r="B579" s="199"/>
      <c r="C579" s="13"/>
      <c r="D579" s="200" t="s">
        <v>247</v>
      </c>
      <c r="E579" s="201" t="s">
        <v>1</v>
      </c>
      <c r="F579" s="202" t="s">
        <v>1345</v>
      </c>
      <c r="G579" s="13"/>
      <c r="H579" s="203">
        <v>30.5</v>
      </c>
      <c r="I579" s="204"/>
      <c r="J579" s="13"/>
      <c r="K579" s="13"/>
      <c r="L579" s="199"/>
      <c r="M579" s="205"/>
      <c r="N579" s="206"/>
      <c r="O579" s="206"/>
      <c r="P579" s="206"/>
      <c r="Q579" s="206"/>
      <c r="R579" s="206"/>
      <c r="S579" s="206"/>
      <c r="T579" s="20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01" t="s">
        <v>247</v>
      </c>
      <c r="AU579" s="201" t="s">
        <v>82</v>
      </c>
      <c r="AV579" s="13" t="s">
        <v>82</v>
      </c>
      <c r="AW579" s="13" t="s">
        <v>31</v>
      </c>
      <c r="AX579" s="13" t="s">
        <v>73</v>
      </c>
      <c r="AY579" s="201" t="s">
        <v>146</v>
      </c>
    </row>
    <row r="580" s="13" customFormat="1">
      <c r="A580" s="13"/>
      <c r="B580" s="199"/>
      <c r="C580" s="13"/>
      <c r="D580" s="200" t="s">
        <v>247</v>
      </c>
      <c r="E580" s="201" t="s">
        <v>1</v>
      </c>
      <c r="F580" s="202" t="s">
        <v>1346</v>
      </c>
      <c r="G580" s="13"/>
      <c r="H580" s="203">
        <v>25.899999999999999</v>
      </c>
      <c r="I580" s="204"/>
      <c r="J580" s="13"/>
      <c r="K580" s="13"/>
      <c r="L580" s="199"/>
      <c r="M580" s="205"/>
      <c r="N580" s="206"/>
      <c r="O580" s="206"/>
      <c r="P580" s="206"/>
      <c r="Q580" s="206"/>
      <c r="R580" s="206"/>
      <c r="S580" s="206"/>
      <c r="T580" s="20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01" t="s">
        <v>247</v>
      </c>
      <c r="AU580" s="201" t="s">
        <v>82</v>
      </c>
      <c r="AV580" s="13" t="s">
        <v>82</v>
      </c>
      <c r="AW580" s="13" t="s">
        <v>31</v>
      </c>
      <c r="AX580" s="13" t="s">
        <v>73</v>
      </c>
      <c r="AY580" s="201" t="s">
        <v>146</v>
      </c>
    </row>
    <row r="581" s="16" customFormat="1">
      <c r="A581" s="16"/>
      <c r="B581" s="224"/>
      <c r="C581" s="16"/>
      <c r="D581" s="200" t="s">
        <v>247</v>
      </c>
      <c r="E581" s="225" t="s">
        <v>1</v>
      </c>
      <c r="F581" s="226" t="s">
        <v>1012</v>
      </c>
      <c r="G581" s="16"/>
      <c r="H581" s="227">
        <v>94</v>
      </c>
      <c r="I581" s="228"/>
      <c r="J581" s="16"/>
      <c r="K581" s="16"/>
      <c r="L581" s="224"/>
      <c r="M581" s="229"/>
      <c r="N581" s="230"/>
      <c r="O581" s="230"/>
      <c r="P581" s="230"/>
      <c r="Q581" s="230"/>
      <c r="R581" s="230"/>
      <c r="S581" s="230"/>
      <c r="T581" s="231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25" t="s">
        <v>247</v>
      </c>
      <c r="AU581" s="225" t="s">
        <v>82</v>
      </c>
      <c r="AV581" s="16" t="s">
        <v>147</v>
      </c>
      <c r="AW581" s="16" t="s">
        <v>31</v>
      </c>
      <c r="AX581" s="16" t="s">
        <v>80</v>
      </c>
      <c r="AY581" s="225" t="s">
        <v>146</v>
      </c>
    </row>
    <row r="582" s="2" customFormat="1" ht="24.15" customHeight="1">
      <c r="A582" s="38"/>
      <c r="B582" s="172"/>
      <c r="C582" s="173" t="s">
        <v>1347</v>
      </c>
      <c r="D582" s="198" t="s">
        <v>149</v>
      </c>
      <c r="E582" s="174" t="s">
        <v>1348</v>
      </c>
      <c r="F582" s="175" t="s">
        <v>1349</v>
      </c>
      <c r="G582" s="176" t="s">
        <v>328</v>
      </c>
      <c r="H582" s="177">
        <v>21.489000000000001</v>
      </c>
      <c r="I582" s="178"/>
      <c r="J582" s="179">
        <f>ROUND(I582*H582,2)</f>
        <v>0</v>
      </c>
      <c r="K582" s="180"/>
      <c r="L582" s="39"/>
      <c r="M582" s="181" t="s">
        <v>1</v>
      </c>
      <c r="N582" s="182" t="s">
        <v>38</v>
      </c>
      <c r="O582" s="77"/>
      <c r="P582" s="183">
        <f>O582*H582</f>
        <v>0</v>
      </c>
      <c r="Q582" s="183">
        <v>0</v>
      </c>
      <c r="R582" s="183">
        <f>Q582*H582</f>
        <v>0</v>
      </c>
      <c r="S582" s="183">
        <v>0</v>
      </c>
      <c r="T582" s="184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85" t="s">
        <v>179</v>
      </c>
      <c r="AT582" s="185" t="s">
        <v>149</v>
      </c>
      <c r="AU582" s="185" t="s">
        <v>82</v>
      </c>
      <c r="AY582" s="19" t="s">
        <v>146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19" t="s">
        <v>80</v>
      </c>
      <c r="BK582" s="186">
        <f>ROUND(I582*H582,2)</f>
        <v>0</v>
      </c>
      <c r="BL582" s="19" t="s">
        <v>179</v>
      </c>
      <c r="BM582" s="185" t="s">
        <v>1350</v>
      </c>
    </row>
    <row r="583" s="12" customFormat="1" ht="22.8" customHeight="1">
      <c r="A583" s="12"/>
      <c r="B583" s="159"/>
      <c r="C583" s="12"/>
      <c r="D583" s="160" t="s">
        <v>72</v>
      </c>
      <c r="E583" s="170" t="s">
        <v>1351</v>
      </c>
      <c r="F583" s="170" t="s">
        <v>1352</v>
      </c>
      <c r="G583" s="12"/>
      <c r="H583" s="12"/>
      <c r="I583" s="162"/>
      <c r="J583" s="171">
        <f>BK583</f>
        <v>0</v>
      </c>
      <c r="K583" s="12"/>
      <c r="L583" s="159"/>
      <c r="M583" s="164"/>
      <c r="N583" s="165"/>
      <c r="O583" s="165"/>
      <c r="P583" s="166">
        <f>SUM(P584:P609)</f>
        <v>0</v>
      </c>
      <c r="Q583" s="165"/>
      <c r="R583" s="166">
        <f>SUM(R584:R609)</f>
        <v>1.8443594022000001</v>
      </c>
      <c r="S583" s="165"/>
      <c r="T583" s="167">
        <f>SUM(T584:T609)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160" t="s">
        <v>82</v>
      </c>
      <c r="AT583" s="168" t="s">
        <v>72</v>
      </c>
      <c r="AU583" s="168" t="s">
        <v>80</v>
      </c>
      <c r="AY583" s="160" t="s">
        <v>146</v>
      </c>
      <c r="BK583" s="169">
        <f>SUM(BK584:BK609)</f>
        <v>0</v>
      </c>
    </row>
    <row r="584" s="2" customFormat="1" ht="16.5" customHeight="1">
      <c r="A584" s="38"/>
      <c r="B584" s="172"/>
      <c r="C584" s="173" t="s">
        <v>962</v>
      </c>
      <c r="D584" s="198" t="s">
        <v>149</v>
      </c>
      <c r="E584" s="174" t="s">
        <v>1353</v>
      </c>
      <c r="F584" s="175" t="s">
        <v>1354</v>
      </c>
      <c r="G584" s="176" t="s">
        <v>152</v>
      </c>
      <c r="H584" s="177">
        <v>190</v>
      </c>
      <c r="I584" s="178"/>
      <c r="J584" s="179">
        <f>ROUND(I584*H584,2)</f>
        <v>0</v>
      </c>
      <c r="K584" s="180"/>
      <c r="L584" s="39"/>
      <c r="M584" s="181" t="s">
        <v>1</v>
      </c>
      <c r="N584" s="182" t="s">
        <v>38</v>
      </c>
      <c r="O584" s="77"/>
      <c r="P584" s="183">
        <f>O584*H584</f>
        <v>0</v>
      </c>
      <c r="Q584" s="183">
        <v>0</v>
      </c>
      <c r="R584" s="183">
        <f>Q584*H584</f>
        <v>0</v>
      </c>
      <c r="S584" s="183">
        <v>0</v>
      </c>
      <c r="T584" s="184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185" t="s">
        <v>179</v>
      </c>
      <c r="AT584" s="185" t="s">
        <v>149</v>
      </c>
      <c r="AU584" s="185" t="s">
        <v>82</v>
      </c>
      <c r="AY584" s="19" t="s">
        <v>146</v>
      </c>
      <c r="BE584" s="186">
        <f>IF(N584="základní",J584,0)</f>
        <v>0</v>
      </c>
      <c r="BF584" s="186">
        <f>IF(N584="snížená",J584,0)</f>
        <v>0</v>
      </c>
      <c r="BG584" s="186">
        <f>IF(N584="zákl. přenesená",J584,0)</f>
        <v>0</v>
      </c>
      <c r="BH584" s="186">
        <f>IF(N584="sníž. přenesená",J584,0)</f>
        <v>0</v>
      </c>
      <c r="BI584" s="186">
        <f>IF(N584="nulová",J584,0)</f>
        <v>0</v>
      </c>
      <c r="BJ584" s="19" t="s">
        <v>80</v>
      </c>
      <c r="BK584" s="186">
        <f>ROUND(I584*H584,2)</f>
        <v>0</v>
      </c>
      <c r="BL584" s="19" t="s">
        <v>179</v>
      </c>
      <c r="BM584" s="185" t="s">
        <v>1355</v>
      </c>
    </row>
    <row r="585" s="15" customFormat="1">
      <c r="A585" s="15"/>
      <c r="B585" s="217"/>
      <c r="C585" s="15"/>
      <c r="D585" s="200" t="s">
        <v>247</v>
      </c>
      <c r="E585" s="218" t="s">
        <v>1</v>
      </c>
      <c r="F585" s="219" t="s">
        <v>406</v>
      </c>
      <c r="G585" s="15"/>
      <c r="H585" s="218" t="s">
        <v>1</v>
      </c>
      <c r="I585" s="220"/>
      <c r="J585" s="15"/>
      <c r="K585" s="15"/>
      <c r="L585" s="217"/>
      <c r="M585" s="221"/>
      <c r="N585" s="222"/>
      <c r="O585" s="222"/>
      <c r="P585" s="222"/>
      <c r="Q585" s="222"/>
      <c r="R585" s="222"/>
      <c r="S585" s="222"/>
      <c r="T585" s="223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18" t="s">
        <v>247</v>
      </c>
      <c r="AU585" s="218" t="s">
        <v>82</v>
      </c>
      <c r="AV585" s="15" t="s">
        <v>80</v>
      </c>
      <c r="AW585" s="15" t="s">
        <v>31</v>
      </c>
      <c r="AX585" s="15" t="s">
        <v>73</v>
      </c>
      <c r="AY585" s="218" t="s">
        <v>146</v>
      </c>
    </row>
    <row r="586" s="13" customFormat="1">
      <c r="A586" s="13"/>
      <c r="B586" s="199"/>
      <c r="C586" s="13"/>
      <c r="D586" s="200" t="s">
        <v>247</v>
      </c>
      <c r="E586" s="201" t="s">
        <v>1</v>
      </c>
      <c r="F586" s="202" t="s">
        <v>407</v>
      </c>
      <c r="G586" s="13"/>
      <c r="H586" s="203">
        <v>190</v>
      </c>
      <c r="I586" s="204"/>
      <c r="J586" s="13"/>
      <c r="K586" s="13"/>
      <c r="L586" s="199"/>
      <c r="M586" s="205"/>
      <c r="N586" s="206"/>
      <c r="O586" s="206"/>
      <c r="P586" s="206"/>
      <c r="Q586" s="206"/>
      <c r="R586" s="206"/>
      <c r="S586" s="206"/>
      <c r="T586" s="207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01" t="s">
        <v>247</v>
      </c>
      <c r="AU586" s="201" t="s">
        <v>82</v>
      </c>
      <c r="AV586" s="13" t="s">
        <v>82</v>
      </c>
      <c r="AW586" s="13" t="s">
        <v>31</v>
      </c>
      <c r="AX586" s="13" t="s">
        <v>73</v>
      </c>
      <c r="AY586" s="201" t="s">
        <v>146</v>
      </c>
    </row>
    <row r="587" s="14" customFormat="1">
      <c r="A587" s="14"/>
      <c r="B587" s="208"/>
      <c r="C587" s="14"/>
      <c r="D587" s="200" t="s">
        <v>247</v>
      </c>
      <c r="E587" s="209" t="s">
        <v>1</v>
      </c>
      <c r="F587" s="210" t="s">
        <v>249</v>
      </c>
      <c r="G587" s="14"/>
      <c r="H587" s="211">
        <v>190</v>
      </c>
      <c r="I587" s="212"/>
      <c r="J587" s="14"/>
      <c r="K587" s="14"/>
      <c r="L587" s="208"/>
      <c r="M587" s="213"/>
      <c r="N587" s="214"/>
      <c r="O587" s="214"/>
      <c r="P587" s="214"/>
      <c r="Q587" s="214"/>
      <c r="R587" s="214"/>
      <c r="S587" s="214"/>
      <c r="T587" s="21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09" t="s">
        <v>247</v>
      </c>
      <c r="AU587" s="209" t="s">
        <v>82</v>
      </c>
      <c r="AV587" s="14" t="s">
        <v>153</v>
      </c>
      <c r="AW587" s="14" t="s">
        <v>31</v>
      </c>
      <c r="AX587" s="14" t="s">
        <v>80</v>
      </c>
      <c r="AY587" s="209" t="s">
        <v>146</v>
      </c>
    </row>
    <row r="588" s="2" customFormat="1" ht="24.15" customHeight="1">
      <c r="A588" s="38"/>
      <c r="B588" s="172"/>
      <c r="C588" s="187" t="s">
        <v>1356</v>
      </c>
      <c r="D588" s="216" t="s">
        <v>164</v>
      </c>
      <c r="E588" s="188" t="s">
        <v>1357</v>
      </c>
      <c r="F588" s="189" t="s">
        <v>1358</v>
      </c>
      <c r="G588" s="190" t="s">
        <v>152</v>
      </c>
      <c r="H588" s="191">
        <v>205.19999999999999</v>
      </c>
      <c r="I588" s="192"/>
      <c r="J588" s="193">
        <f>ROUND(I588*H588,2)</f>
        <v>0</v>
      </c>
      <c r="K588" s="194"/>
      <c r="L588" s="195"/>
      <c r="M588" s="196" t="s">
        <v>1</v>
      </c>
      <c r="N588" s="197" t="s">
        <v>38</v>
      </c>
      <c r="O588" s="77"/>
      <c r="P588" s="183">
        <f>O588*H588</f>
        <v>0</v>
      </c>
      <c r="Q588" s="183">
        <v>0.0080000000000000002</v>
      </c>
      <c r="R588" s="183">
        <f>Q588*H588</f>
        <v>1.6416</v>
      </c>
      <c r="S588" s="183">
        <v>0</v>
      </c>
      <c r="T588" s="184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185" t="s">
        <v>204</v>
      </c>
      <c r="AT588" s="185" t="s">
        <v>164</v>
      </c>
      <c r="AU588" s="185" t="s">
        <v>82</v>
      </c>
      <c r="AY588" s="19" t="s">
        <v>146</v>
      </c>
      <c r="BE588" s="186">
        <f>IF(N588="základní",J588,0)</f>
        <v>0</v>
      </c>
      <c r="BF588" s="186">
        <f>IF(N588="snížená",J588,0)</f>
        <v>0</v>
      </c>
      <c r="BG588" s="186">
        <f>IF(N588="zákl. přenesená",J588,0)</f>
        <v>0</v>
      </c>
      <c r="BH588" s="186">
        <f>IF(N588="sníž. přenesená",J588,0)</f>
        <v>0</v>
      </c>
      <c r="BI588" s="186">
        <f>IF(N588="nulová",J588,0)</f>
        <v>0</v>
      </c>
      <c r="BJ588" s="19" t="s">
        <v>80</v>
      </c>
      <c r="BK588" s="186">
        <f>ROUND(I588*H588,2)</f>
        <v>0</v>
      </c>
      <c r="BL588" s="19" t="s">
        <v>179</v>
      </c>
      <c r="BM588" s="185" t="s">
        <v>1359</v>
      </c>
    </row>
    <row r="589" s="13" customFormat="1">
      <c r="A589" s="13"/>
      <c r="B589" s="199"/>
      <c r="C589" s="13"/>
      <c r="D589" s="200" t="s">
        <v>247</v>
      </c>
      <c r="E589" s="13"/>
      <c r="F589" s="202" t="s">
        <v>1360</v>
      </c>
      <c r="G589" s="13"/>
      <c r="H589" s="203">
        <v>205.19999999999999</v>
      </c>
      <c r="I589" s="204"/>
      <c r="J589" s="13"/>
      <c r="K589" s="13"/>
      <c r="L589" s="199"/>
      <c r="M589" s="205"/>
      <c r="N589" s="206"/>
      <c r="O589" s="206"/>
      <c r="P589" s="206"/>
      <c r="Q589" s="206"/>
      <c r="R589" s="206"/>
      <c r="S589" s="206"/>
      <c r="T589" s="207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01" t="s">
        <v>247</v>
      </c>
      <c r="AU589" s="201" t="s">
        <v>82</v>
      </c>
      <c r="AV589" s="13" t="s">
        <v>82</v>
      </c>
      <c r="AW589" s="13" t="s">
        <v>3</v>
      </c>
      <c r="AX589" s="13" t="s">
        <v>80</v>
      </c>
      <c r="AY589" s="201" t="s">
        <v>146</v>
      </c>
    </row>
    <row r="590" s="2" customFormat="1" ht="24.15" customHeight="1">
      <c r="A590" s="38"/>
      <c r="B590" s="172"/>
      <c r="C590" s="173" t="s">
        <v>966</v>
      </c>
      <c r="D590" s="198" t="s">
        <v>149</v>
      </c>
      <c r="E590" s="174" t="s">
        <v>1361</v>
      </c>
      <c r="F590" s="175" t="s">
        <v>1362</v>
      </c>
      <c r="G590" s="176" t="s">
        <v>152</v>
      </c>
      <c r="H590" s="177">
        <v>190</v>
      </c>
      <c r="I590" s="178"/>
      <c r="J590" s="179">
        <f>ROUND(I590*H590,2)</f>
        <v>0</v>
      </c>
      <c r="K590" s="180"/>
      <c r="L590" s="39"/>
      <c r="M590" s="181" t="s">
        <v>1</v>
      </c>
      <c r="N590" s="182" t="s">
        <v>38</v>
      </c>
      <c r="O590" s="77"/>
      <c r="P590" s="183">
        <f>O590*H590</f>
        <v>0</v>
      </c>
      <c r="Q590" s="183">
        <v>0</v>
      </c>
      <c r="R590" s="183">
        <f>Q590*H590</f>
        <v>0</v>
      </c>
      <c r="S590" s="183">
        <v>0</v>
      </c>
      <c r="T590" s="184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185" t="s">
        <v>179</v>
      </c>
      <c r="AT590" s="185" t="s">
        <v>149</v>
      </c>
      <c r="AU590" s="185" t="s">
        <v>82</v>
      </c>
      <c r="AY590" s="19" t="s">
        <v>146</v>
      </c>
      <c r="BE590" s="186">
        <f>IF(N590="základní",J590,0)</f>
        <v>0</v>
      </c>
      <c r="BF590" s="186">
        <f>IF(N590="snížená",J590,0)</f>
        <v>0</v>
      </c>
      <c r="BG590" s="186">
        <f>IF(N590="zákl. přenesená",J590,0)</f>
        <v>0</v>
      </c>
      <c r="BH590" s="186">
        <f>IF(N590="sníž. přenesená",J590,0)</f>
        <v>0</v>
      </c>
      <c r="BI590" s="186">
        <f>IF(N590="nulová",J590,0)</f>
        <v>0</v>
      </c>
      <c r="BJ590" s="19" t="s">
        <v>80</v>
      </c>
      <c r="BK590" s="186">
        <f>ROUND(I590*H590,2)</f>
        <v>0</v>
      </c>
      <c r="BL590" s="19" t="s">
        <v>179</v>
      </c>
      <c r="BM590" s="185" t="s">
        <v>1363</v>
      </c>
    </row>
    <row r="591" s="15" customFormat="1">
      <c r="A591" s="15"/>
      <c r="B591" s="217"/>
      <c r="C591" s="15"/>
      <c r="D591" s="200" t="s">
        <v>247</v>
      </c>
      <c r="E591" s="218" t="s">
        <v>1</v>
      </c>
      <c r="F591" s="219" t="s">
        <v>406</v>
      </c>
      <c r="G591" s="15"/>
      <c r="H591" s="218" t="s">
        <v>1</v>
      </c>
      <c r="I591" s="220"/>
      <c r="J591" s="15"/>
      <c r="K591" s="15"/>
      <c r="L591" s="217"/>
      <c r="M591" s="221"/>
      <c r="N591" s="222"/>
      <c r="O591" s="222"/>
      <c r="P591" s="222"/>
      <c r="Q591" s="222"/>
      <c r="R591" s="222"/>
      <c r="S591" s="222"/>
      <c r="T591" s="223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18" t="s">
        <v>247</v>
      </c>
      <c r="AU591" s="218" t="s">
        <v>82</v>
      </c>
      <c r="AV591" s="15" t="s">
        <v>80</v>
      </c>
      <c r="AW591" s="15" t="s">
        <v>31</v>
      </c>
      <c r="AX591" s="15" t="s">
        <v>73</v>
      </c>
      <c r="AY591" s="218" t="s">
        <v>146</v>
      </c>
    </row>
    <row r="592" s="13" customFormat="1">
      <c r="A592" s="13"/>
      <c r="B592" s="199"/>
      <c r="C592" s="13"/>
      <c r="D592" s="200" t="s">
        <v>247</v>
      </c>
      <c r="E592" s="201" t="s">
        <v>1</v>
      </c>
      <c r="F592" s="202" t="s">
        <v>407</v>
      </c>
      <c r="G592" s="13"/>
      <c r="H592" s="203">
        <v>190</v>
      </c>
      <c r="I592" s="204"/>
      <c r="J592" s="13"/>
      <c r="K592" s="13"/>
      <c r="L592" s="199"/>
      <c r="M592" s="205"/>
      <c r="N592" s="206"/>
      <c r="O592" s="206"/>
      <c r="P592" s="206"/>
      <c r="Q592" s="206"/>
      <c r="R592" s="206"/>
      <c r="S592" s="206"/>
      <c r="T592" s="20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01" t="s">
        <v>247</v>
      </c>
      <c r="AU592" s="201" t="s">
        <v>82</v>
      </c>
      <c r="AV592" s="13" t="s">
        <v>82</v>
      </c>
      <c r="AW592" s="13" t="s">
        <v>31</v>
      </c>
      <c r="AX592" s="13" t="s">
        <v>73</v>
      </c>
      <c r="AY592" s="201" t="s">
        <v>146</v>
      </c>
    </row>
    <row r="593" s="14" customFormat="1">
      <c r="A593" s="14"/>
      <c r="B593" s="208"/>
      <c r="C593" s="14"/>
      <c r="D593" s="200" t="s">
        <v>247</v>
      </c>
      <c r="E593" s="209" t="s">
        <v>1</v>
      </c>
      <c r="F593" s="210" t="s">
        <v>249</v>
      </c>
      <c r="G593" s="14"/>
      <c r="H593" s="211">
        <v>190</v>
      </c>
      <c r="I593" s="212"/>
      <c r="J593" s="14"/>
      <c r="K593" s="14"/>
      <c r="L593" s="208"/>
      <c r="M593" s="213"/>
      <c r="N593" s="214"/>
      <c r="O593" s="214"/>
      <c r="P593" s="214"/>
      <c r="Q593" s="214"/>
      <c r="R593" s="214"/>
      <c r="S593" s="214"/>
      <c r="T593" s="21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09" t="s">
        <v>247</v>
      </c>
      <c r="AU593" s="209" t="s">
        <v>82</v>
      </c>
      <c r="AV593" s="14" t="s">
        <v>153</v>
      </c>
      <c r="AW593" s="14" t="s">
        <v>31</v>
      </c>
      <c r="AX593" s="14" t="s">
        <v>80</v>
      </c>
      <c r="AY593" s="209" t="s">
        <v>146</v>
      </c>
    </row>
    <row r="594" s="2" customFormat="1" ht="16.5" customHeight="1">
      <c r="A594" s="38"/>
      <c r="B594" s="172"/>
      <c r="C594" s="187" t="s">
        <v>1364</v>
      </c>
      <c r="D594" s="216" t="s">
        <v>164</v>
      </c>
      <c r="E594" s="188" t="s">
        <v>1365</v>
      </c>
      <c r="F594" s="189" t="s">
        <v>1366</v>
      </c>
      <c r="G594" s="190" t="s">
        <v>152</v>
      </c>
      <c r="H594" s="191">
        <v>205.19999999999999</v>
      </c>
      <c r="I594" s="192"/>
      <c r="J594" s="193">
        <f>ROUND(I594*H594,2)</f>
        <v>0</v>
      </c>
      <c r="K594" s="194"/>
      <c r="L594" s="195"/>
      <c r="M594" s="196" t="s">
        <v>1</v>
      </c>
      <c r="N594" s="197" t="s">
        <v>38</v>
      </c>
      <c r="O594" s="77"/>
      <c r="P594" s="183">
        <f>O594*H594</f>
        <v>0</v>
      </c>
      <c r="Q594" s="183">
        <v>0.00059999999999999995</v>
      </c>
      <c r="R594" s="183">
        <f>Q594*H594</f>
        <v>0.12311999999999998</v>
      </c>
      <c r="S594" s="183">
        <v>0</v>
      </c>
      <c r="T594" s="184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185" t="s">
        <v>204</v>
      </c>
      <c r="AT594" s="185" t="s">
        <v>164</v>
      </c>
      <c r="AU594" s="185" t="s">
        <v>82</v>
      </c>
      <c r="AY594" s="19" t="s">
        <v>146</v>
      </c>
      <c r="BE594" s="186">
        <f>IF(N594="základní",J594,0)</f>
        <v>0</v>
      </c>
      <c r="BF594" s="186">
        <f>IF(N594="snížená",J594,0)</f>
        <v>0</v>
      </c>
      <c r="BG594" s="186">
        <f>IF(N594="zákl. přenesená",J594,0)</f>
        <v>0</v>
      </c>
      <c r="BH594" s="186">
        <f>IF(N594="sníž. přenesená",J594,0)</f>
        <v>0</v>
      </c>
      <c r="BI594" s="186">
        <f>IF(N594="nulová",J594,0)</f>
        <v>0</v>
      </c>
      <c r="BJ594" s="19" t="s">
        <v>80</v>
      </c>
      <c r="BK594" s="186">
        <f>ROUND(I594*H594,2)</f>
        <v>0</v>
      </c>
      <c r="BL594" s="19" t="s">
        <v>179</v>
      </c>
      <c r="BM594" s="185" t="s">
        <v>1367</v>
      </c>
    </row>
    <row r="595" s="13" customFormat="1">
      <c r="A595" s="13"/>
      <c r="B595" s="199"/>
      <c r="C595" s="13"/>
      <c r="D595" s="200" t="s">
        <v>247</v>
      </c>
      <c r="E595" s="13"/>
      <c r="F595" s="202" t="s">
        <v>1360</v>
      </c>
      <c r="G595" s="13"/>
      <c r="H595" s="203">
        <v>205.19999999999999</v>
      </c>
      <c r="I595" s="204"/>
      <c r="J595" s="13"/>
      <c r="K595" s="13"/>
      <c r="L595" s="199"/>
      <c r="M595" s="205"/>
      <c r="N595" s="206"/>
      <c r="O595" s="206"/>
      <c r="P595" s="206"/>
      <c r="Q595" s="206"/>
      <c r="R595" s="206"/>
      <c r="S595" s="206"/>
      <c r="T595" s="20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01" t="s">
        <v>247</v>
      </c>
      <c r="AU595" s="201" t="s">
        <v>82</v>
      </c>
      <c r="AV595" s="13" t="s">
        <v>82</v>
      </c>
      <c r="AW595" s="13" t="s">
        <v>3</v>
      </c>
      <c r="AX595" s="13" t="s">
        <v>80</v>
      </c>
      <c r="AY595" s="201" t="s">
        <v>146</v>
      </c>
    </row>
    <row r="596" s="2" customFormat="1" ht="24.15" customHeight="1">
      <c r="A596" s="38"/>
      <c r="B596" s="172"/>
      <c r="C596" s="173" t="s">
        <v>969</v>
      </c>
      <c r="D596" s="173" t="s">
        <v>149</v>
      </c>
      <c r="E596" s="174" t="s">
        <v>1368</v>
      </c>
      <c r="F596" s="175" t="s">
        <v>1369</v>
      </c>
      <c r="G596" s="176" t="s">
        <v>152</v>
      </c>
      <c r="H596" s="177">
        <v>341.39999999999998</v>
      </c>
      <c r="I596" s="178"/>
      <c r="J596" s="179">
        <f>ROUND(I596*H596,2)</f>
        <v>0</v>
      </c>
      <c r="K596" s="180"/>
      <c r="L596" s="39"/>
      <c r="M596" s="181" t="s">
        <v>1</v>
      </c>
      <c r="N596" s="182" t="s">
        <v>38</v>
      </c>
      <c r="O596" s="77"/>
      <c r="P596" s="183">
        <f>O596*H596</f>
        <v>0</v>
      </c>
      <c r="Q596" s="183">
        <v>0.00013727300000000001</v>
      </c>
      <c r="R596" s="183">
        <f>Q596*H596</f>
        <v>0.046865002199999999</v>
      </c>
      <c r="S596" s="183">
        <v>0</v>
      </c>
      <c r="T596" s="184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185" t="s">
        <v>179</v>
      </c>
      <c r="AT596" s="185" t="s">
        <v>149</v>
      </c>
      <c r="AU596" s="185" t="s">
        <v>82</v>
      </c>
      <c r="AY596" s="19" t="s">
        <v>146</v>
      </c>
      <c r="BE596" s="186">
        <f>IF(N596="základní",J596,0)</f>
        <v>0</v>
      </c>
      <c r="BF596" s="186">
        <f>IF(N596="snížená",J596,0)</f>
        <v>0</v>
      </c>
      <c r="BG596" s="186">
        <f>IF(N596="zákl. přenesená",J596,0)</f>
        <v>0</v>
      </c>
      <c r="BH596" s="186">
        <f>IF(N596="sníž. přenesená",J596,0)</f>
        <v>0</v>
      </c>
      <c r="BI596" s="186">
        <f>IF(N596="nulová",J596,0)</f>
        <v>0</v>
      </c>
      <c r="BJ596" s="19" t="s">
        <v>80</v>
      </c>
      <c r="BK596" s="186">
        <f>ROUND(I596*H596,2)</f>
        <v>0</v>
      </c>
      <c r="BL596" s="19" t="s">
        <v>179</v>
      </c>
      <c r="BM596" s="185" t="s">
        <v>1370</v>
      </c>
    </row>
    <row r="597" s="15" customFormat="1">
      <c r="A597" s="15"/>
      <c r="B597" s="217"/>
      <c r="C597" s="15"/>
      <c r="D597" s="200" t="s">
        <v>247</v>
      </c>
      <c r="E597" s="218" t="s">
        <v>1</v>
      </c>
      <c r="F597" s="219" t="s">
        <v>1010</v>
      </c>
      <c r="G597" s="15"/>
      <c r="H597" s="218" t="s">
        <v>1</v>
      </c>
      <c r="I597" s="220"/>
      <c r="J597" s="15"/>
      <c r="K597" s="15"/>
      <c r="L597" s="217"/>
      <c r="M597" s="221"/>
      <c r="N597" s="222"/>
      <c r="O597" s="222"/>
      <c r="P597" s="222"/>
      <c r="Q597" s="222"/>
      <c r="R597" s="222"/>
      <c r="S597" s="222"/>
      <c r="T597" s="223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18" t="s">
        <v>247</v>
      </c>
      <c r="AU597" s="218" t="s">
        <v>82</v>
      </c>
      <c r="AV597" s="15" t="s">
        <v>80</v>
      </c>
      <c r="AW597" s="15" t="s">
        <v>31</v>
      </c>
      <c r="AX597" s="15" t="s">
        <v>73</v>
      </c>
      <c r="AY597" s="218" t="s">
        <v>146</v>
      </c>
    </row>
    <row r="598" s="13" customFormat="1">
      <c r="A598" s="13"/>
      <c r="B598" s="199"/>
      <c r="C598" s="13"/>
      <c r="D598" s="200" t="s">
        <v>247</v>
      </c>
      <c r="E598" s="201" t="s">
        <v>1</v>
      </c>
      <c r="F598" s="202" t="s">
        <v>1371</v>
      </c>
      <c r="G598" s="13"/>
      <c r="H598" s="203">
        <v>151.40000000000001</v>
      </c>
      <c r="I598" s="204"/>
      <c r="J598" s="13"/>
      <c r="K598" s="13"/>
      <c r="L598" s="199"/>
      <c r="M598" s="205"/>
      <c r="N598" s="206"/>
      <c r="O598" s="206"/>
      <c r="P598" s="206"/>
      <c r="Q598" s="206"/>
      <c r="R598" s="206"/>
      <c r="S598" s="206"/>
      <c r="T598" s="20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01" t="s">
        <v>247</v>
      </c>
      <c r="AU598" s="201" t="s">
        <v>82</v>
      </c>
      <c r="AV598" s="13" t="s">
        <v>82</v>
      </c>
      <c r="AW598" s="13" t="s">
        <v>31</v>
      </c>
      <c r="AX598" s="13" t="s">
        <v>73</v>
      </c>
      <c r="AY598" s="201" t="s">
        <v>146</v>
      </c>
    </row>
    <row r="599" s="15" customFormat="1">
      <c r="A599" s="15"/>
      <c r="B599" s="217"/>
      <c r="C599" s="15"/>
      <c r="D599" s="200" t="s">
        <v>247</v>
      </c>
      <c r="E599" s="218" t="s">
        <v>1</v>
      </c>
      <c r="F599" s="219" t="s">
        <v>406</v>
      </c>
      <c r="G599" s="15"/>
      <c r="H599" s="218" t="s">
        <v>1</v>
      </c>
      <c r="I599" s="220"/>
      <c r="J599" s="15"/>
      <c r="K599" s="15"/>
      <c r="L599" s="217"/>
      <c r="M599" s="221"/>
      <c r="N599" s="222"/>
      <c r="O599" s="222"/>
      <c r="P599" s="222"/>
      <c r="Q599" s="222"/>
      <c r="R599" s="222"/>
      <c r="S599" s="222"/>
      <c r="T599" s="223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18" t="s">
        <v>247</v>
      </c>
      <c r="AU599" s="218" t="s">
        <v>82</v>
      </c>
      <c r="AV599" s="15" t="s">
        <v>80</v>
      </c>
      <c r="AW599" s="15" t="s">
        <v>31</v>
      </c>
      <c r="AX599" s="15" t="s">
        <v>73</v>
      </c>
      <c r="AY599" s="218" t="s">
        <v>146</v>
      </c>
    </row>
    <row r="600" s="13" customFormat="1">
      <c r="A600" s="13"/>
      <c r="B600" s="199"/>
      <c r="C600" s="13"/>
      <c r="D600" s="200" t="s">
        <v>247</v>
      </c>
      <c r="E600" s="201" t="s">
        <v>1</v>
      </c>
      <c r="F600" s="202" t="s">
        <v>407</v>
      </c>
      <c r="G600" s="13"/>
      <c r="H600" s="203">
        <v>190</v>
      </c>
      <c r="I600" s="204"/>
      <c r="J600" s="13"/>
      <c r="K600" s="13"/>
      <c r="L600" s="199"/>
      <c r="M600" s="205"/>
      <c r="N600" s="206"/>
      <c r="O600" s="206"/>
      <c r="P600" s="206"/>
      <c r="Q600" s="206"/>
      <c r="R600" s="206"/>
      <c r="S600" s="206"/>
      <c r="T600" s="207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01" t="s">
        <v>247</v>
      </c>
      <c r="AU600" s="201" t="s">
        <v>82</v>
      </c>
      <c r="AV600" s="13" t="s">
        <v>82</v>
      </c>
      <c r="AW600" s="13" t="s">
        <v>31</v>
      </c>
      <c r="AX600" s="13" t="s">
        <v>73</v>
      </c>
      <c r="AY600" s="201" t="s">
        <v>146</v>
      </c>
    </row>
    <row r="601" s="16" customFormat="1">
      <c r="A601" s="16"/>
      <c r="B601" s="224"/>
      <c r="C601" s="16"/>
      <c r="D601" s="200" t="s">
        <v>247</v>
      </c>
      <c r="E601" s="225" t="s">
        <v>1</v>
      </c>
      <c r="F601" s="226" t="s">
        <v>1012</v>
      </c>
      <c r="G601" s="16"/>
      <c r="H601" s="227">
        <v>341.39999999999998</v>
      </c>
      <c r="I601" s="228"/>
      <c r="J601" s="16"/>
      <c r="K601" s="16"/>
      <c r="L601" s="224"/>
      <c r="M601" s="229"/>
      <c r="N601" s="230"/>
      <c r="O601" s="230"/>
      <c r="P601" s="230"/>
      <c r="Q601" s="230"/>
      <c r="R601" s="230"/>
      <c r="S601" s="230"/>
      <c r="T601" s="231"/>
      <c r="U601" s="16"/>
      <c r="V601" s="16"/>
      <c r="W601" s="16"/>
      <c r="X601" s="16"/>
      <c r="Y601" s="16"/>
      <c r="Z601" s="16"/>
      <c r="AA601" s="16"/>
      <c r="AB601" s="16"/>
      <c r="AC601" s="16"/>
      <c r="AD601" s="16"/>
      <c r="AE601" s="16"/>
      <c r="AT601" s="225" t="s">
        <v>247</v>
      </c>
      <c r="AU601" s="225" t="s">
        <v>82</v>
      </c>
      <c r="AV601" s="16" t="s">
        <v>147</v>
      </c>
      <c r="AW601" s="16" t="s">
        <v>31</v>
      </c>
      <c r="AX601" s="16" t="s">
        <v>80</v>
      </c>
      <c r="AY601" s="225" t="s">
        <v>146</v>
      </c>
    </row>
    <row r="602" s="2" customFormat="1" ht="16.5" customHeight="1">
      <c r="A602" s="38"/>
      <c r="B602" s="172"/>
      <c r="C602" s="173" t="s">
        <v>1372</v>
      </c>
      <c r="D602" s="173" t="s">
        <v>149</v>
      </c>
      <c r="E602" s="174" t="s">
        <v>1373</v>
      </c>
      <c r="F602" s="175" t="s">
        <v>1374</v>
      </c>
      <c r="G602" s="176" t="s">
        <v>152</v>
      </c>
      <c r="H602" s="177">
        <v>151.40000000000001</v>
      </c>
      <c r="I602" s="178"/>
      <c r="J602" s="179">
        <f>ROUND(I602*H602,2)</f>
        <v>0</v>
      </c>
      <c r="K602" s="180"/>
      <c r="L602" s="39"/>
      <c r="M602" s="181" t="s">
        <v>1</v>
      </c>
      <c r="N602" s="182" t="s">
        <v>38</v>
      </c>
      <c r="O602" s="77"/>
      <c r="P602" s="183">
        <f>O602*H602</f>
        <v>0</v>
      </c>
      <c r="Q602" s="183">
        <v>0</v>
      </c>
      <c r="R602" s="183">
        <f>Q602*H602</f>
        <v>0</v>
      </c>
      <c r="S602" s="183">
        <v>0</v>
      </c>
      <c r="T602" s="184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185" t="s">
        <v>179</v>
      </c>
      <c r="AT602" s="185" t="s">
        <v>149</v>
      </c>
      <c r="AU602" s="185" t="s">
        <v>82</v>
      </c>
      <c r="AY602" s="19" t="s">
        <v>146</v>
      </c>
      <c r="BE602" s="186">
        <f>IF(N602="základní",J602,0)</f>
        <v>0</v>
      </c>
      <c r="BF602" s="186">
        <f>IF(N602="snížená",J602,0)</f>
        <v>0</v>
      </c>
      <c r="BG602" s="186">
        <f>IF(N602="zákl. přenesená",J602,0)</f>
        <v>0</v>
      </c>
      <c r="BH602" s="186">
        <f>IF(N602="sníž. přenesená",J602,0)</f>
        <v>0</v>
      </c>
      <c r="BI602" s="186">
        <f>IF(N602="nulová",J602,0)</f>
        <v>0</v>
      </c>
      <c r="BJ602" s="19" t="s">
        <v>80</v>
      </c>
      <c r="BK602" s="186">
        <f>ROUND(I602*H602,2)</f>
        <v>0</v>
      </c>
      <c r="BL602" s="19" t="s">
        <v>179</v>
      </c>
      <c r="BM602" s="185" t="s">
        <v>1375</v>
      </c>
    </row>
    <row r="603" s="2" customFormat="1" ht="21.75" customHeight="1">
      <c r="A603" s="38"/>
      <c r="B603" s="172"/>
      <c r="C603" s="173" t="s">
        <v>973</v>
      </c>
      <c r="D603" s="173" t="s">
        <v>149</v>
      </c>
      <c r="E603" s="174" t="s">
        <v>1376</v>
      </c>
      <c r="F603" s="175" t="s">
        <v>1377</v>
      </c>
      <c r="G603" s="176" t="s">
        <v>152</v>
      </c>
      <c r="H603" s="177">
        <v>682.79999999999995</v>
      </c>
      <c r="I603" s="178"/>
      <c r="J603" s="179">
        <f>ROUND(I603*H603,2)</f>
        <v>0</v>
      </c>
      <c r="K603" s="180"/>
      <c r="L603" s="39"/>
      <c r="M603" s="181" t="s">
        <v>1</v>
      </c>
      <c r="N603" s="182" t="s">
        <v>38</v>
      </c>
      <c r="O603" s="77"/>
      <c r="P603" s="183">
        <f>O603*H603</f>
        <v>0</v>
      </c>
      <c r="Q603" s="183">
        <v>4.8000000000000001E-05</v>
      </c>
      <c r="R603" s="183">
        <f>Q603*H603</f>
        <v>0.032774399999999995</v>
      </c>
      <c r="S603" s="183">
        <v>0</v>
      </c>
      <c r="T603" s="184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185" t="s">
        <v>179</v>
      </c>
      <c r="AT603" s="185" t="s">
        <v>149</v>
      </c>
      <c r="AU603" s="185" t="s">
        <v>82</v>
      </c>
      <c r="AY603" s="19" t="s">
        <v>146</v>
      </c>
      <c r="BE603" s="186">
        <f>IF(N603="základní",J603,0)</f>
        <v>0</v>
      </c>
      <c r="BF603" s="186">
        <f>IF(N603="snížená",J603,0)</f>
        <v>0</v>
      </c>
      <c r="BG603" s="186">
        <f>IF(N603="zákl. přenesená",J603,0)</f>
        <v>0</v>
      </c>
      <c r="BH603" s="186">
        <f>IF(N603="sníž. přenesená",J603,0)</f>
        <v>0</v>
      </c>
      <c r="BI603" s="186">
        <f>IF(N603="nulová",J603,0)</f>
        <v>0</v>
      </c>
      <c r="BJ603" s="19" t="s">
        <v>80</v>
      </c>
      <c r="BK603" s="186">
        <f>ROUND(I603*H603,2)</f>
        <v>0</v>
      </c>
      <c r="BL603" s="19" t="s">
        <v>179</v>
      </c>
      <c r="BM603" s="185" t="s">
        <v>1378</v>
      </c>
    </row>
    <row r="604" s="15" customFormat="1">
      <c r="A604" s="15"/>
      <c r="B604" s="217"/>
      <c r="C604" s="15"/>
      <c r="D604" s="200" t="s">
        <v>247</v>
      </c>
      <c r="E604" s="218" t="s">
        <v>1</v>
      </c>
      <c r="F604" s="219" t="s">
        <v>1010</v>
      </c>
      <c r="G604" s="15"/>
      <c r="H604" s="218" t="s">
        <v>1</v>
      </c>
      <c r="I604" s="220"/>
      <c r="J604" s="15"/>
      <c r="K604" s="15"/>
      <c r="L604" s="217"/>
      <c r="M604" s="221"/>
      <c r="N604" s="222"/>
      <c r="O604" s="222"/>
      <c r="P604" s="222"/>
      <c r="Q604" s="222"/>
      <c r="R604" s="222"/>
      <c r="S604" s="222"/>
      <c r="T604" s="223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18" t="s">
        <v>247</v>
      </c>
      <c r="AU604" s="218" t="s">
        <v>82</v>
      </c>
      <c r="AV604" s="15" t="s">
        <v>80</v>
      </c>
      <c r="AW604" s="15" t="s">
        <v>31</v>
      </c>
      <c r="AX604" s="15" t="s">
        <v>73</v>
      </c>
      <c r="AY604" s="218" t="s">
        <v>146</v>
      </c>
    </row>
    <row r="605" s="13" customFormat="1">
      <c r="A605" s="13"/>
      <c r="B605" s="199"/>
      <c r="C605" s="13"/>
      <c r="D605" s="200" t="s">
        <v>247</v>
      </c>
      <c r="E605" s="201" t="s">
        <v>1</v>
      </c>
      <c r="F605" s="202" t="s">
        <v>1379</v>
      </c>
      <c r="G605" s="13"/>
      <c r="H605" s="203">
        <v>302.80000000000001</v>
      </c>
      <c r="I605" s="204"/>
      <c r="J605" s="13"/>
      <c r="K605" s="13"/>
      <c r="L605" s="199"/>
      <c r="M605" s="205"/>
      <c r="N605" s="206"/>
      <c r="O605" s="206"/>
      <c r="P605" s="206"/>
      <c r="Q605" s="206"/>
      <c r="R605" s="206"/>
      <c r="S605" s="206"/>
      <c r="T605" s="20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01" t="s">
        <v>247</v>
      </c>
      <c r="AU605" s="201" t="s">
        <v>82</v>
      </c>
      <c r="AV605" s="13" t="s">
        <v>82</v>
      </c>
      <c r="AW605" s="13" t="s">
        <v>31</v>
      </c>
      <c r="AX605" s="13" t="s">
        <v>73</v>
      </c>
      <c r="AY605" s="201" t="s">
        <v>146</v>
      </c>
    </row>
    <row r="606" s="15" customFormat="1">
      <c r="A606" s="15"/>
      <c r="B606" s="217"/>
      <c r="C606" s="15"/>
      <c r="D606" s="200" t="s">
        <v>247</v>
      </c>
      <c r="E606" s="218" t="s">
        <v>1</v>
      </c>
      <c r="F606" s="219" t="s">
        <v>406</v>
      </c>
      <c r="G606" s="15"/>
      <c r="H606" s="218" t="s">
        <v>1</v>
      </c>
      <c r="I606" s="220"/>
      <c r="J606" s="15"/>
      <c r="K606" s="15"/>
      <c r="L606" s="217"/>
      <c r="M606" s="221"/>
      <c r="N606" s="222"/>
      <c r="O606" s="222"/>
      <c r="P606" s="222"/>
      <c r="Q606" s="222"/>
      <c r="R606" s="222"/>
      <c r="S606" s="222"/>
      <c r="T606" s="223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18" t="s">
        <v>247</v>
      </c>
      <c r="AU606" s="218" t="s">
        <v>82</v>
      </c>
      <c r="AV606" s="15" t="s">
        <v>80</v>
      </c>
      <c r="AW606" s="15" t="s">
        <v>31</v>
      </c>
      <c r="AX606" s="15" t="s">
        <v>73</v>
      </c>
      <c r="AY606" s="218" t="s">
        <v>146</v>
      </c>
    </row>
    <row r="607" s="13" customFormat="1">
      <c r="A607" s="13"/>
      <c r="B607" s="199"/>
      <c r="C607" s="13"/>
      <c r="D607" s="200" t="s">
        <v>247</v>
      </c>
      <c r="E607" s="201" t="s">
        <v>1</v>
      </c>
      <c r="F607" s="202" t="s">
        <v>1380</v>
      </c>
      <c r="G607" s="13"/>
      <c r="H607" s="203">
        <v>380</v>
      </c>
      <c r="I607" s="204"/>
      <c r="J607" s="13"/>
      <c r="K607" s="13"/>
      <c r="L607" s="199"/>
      <c r="M607" s="205"/>
      <c r="N607" s="206"/>
      <c r="O607" s="206"/>
      <c r="P607" s="206"/>
      <c r="Q607" s="206"/>
      <c r="R607" s="206"/>
      <c r="S607" s="206"/>
      <c r="T607" s="20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01" t="s">
        <v>247</v>
      </c>
      <c r="AU607" s="201" t="s">
        <v>82</v>
      </c>
      <c r="AV607" s="13" t="s">
        <v>82</v>
      </c>
      <c r="AW607" s="13" t="s">
        <v>31</v>
      </c>
      <c r="AX607" s="13" t="s">
        <v>73</v>
      </c>
      <c r="AY607" s="201" t="s">
        <v>146</v>
      </c>
    </row>
    <row r="608" s="16" customFormat="1">
      <c r="A608" s="16"/>
      <c r="B608" s="224"/>
      <c r="C608" s="16"/>
      <c r="D608" s="200" t="s">
        <v>247</v>
      </c>
      <c r="E608" s="225" t="s">
        <v>1</v>
      </c>
      <c r="F608" s="226" t="s">
        <v>1012</v>
      </c>
      <c r="G608" s="16"/>
      <c r="H608" s="227">
        <v>682.79999999999995</v>
      </c>
      <c r="I608" s="228"/>
      <c r="J608" s="16"/>
      <c r="K608" s="16"/>
      <c r="L608" s="224"/>
      <c r="M608" s="229"/>
      <c r="N608" s="230"/>
      <c r="O608" s="230"/>
      <c r="P608" s="230"/>
      <c r="Q608" s="230"/>
      <c r="R608" s="230"/>
      <c r="S608" s="230"/>
      <c r="T608" s="231"/>
      <c r="U608" s="16"/>
      <c r="V608" s="16"/>
      <c r="W608" s="16"/>
      <c r="X608" s="16"/>
      <c r="Y608" s="16"/>
      <c r="Z608" s="16"/>
      <c r="AA608" s="16"/>
      <c r="AB608" s="16"/>
      <c r="AC608" s="16"/>
      <c r="AD608" s="16"/>
      <c r="AE608" s="16"/>
      <c r="AT608" s="225" t="s">
        <v>247</v>
      </c>
      <c r="AU608" s="225" t="s">
        <v>82</v>
      </c>
      <c r="AV608" s="16" t="s">
        <v>147</v>
      </c>
      <c r="AW608" s="16" t="s">
        <v>31</v>
      </c>
      <c r="AX608" s="16" t="s">
        <v>80</v>
      </c>
      <c r="AY608" s="225" t="s">
        <v>146</v>
      </c>
    </row>
    <row r="609" s="2" customFormat="1" ht="24.15" customHeight="1">
      <c r="A609" s="38"/>
      <c r="B609" s="172"/>
      <c r="C609" s="173" t="s">
        <v>1381</v>
      </c>
      <c r="D609" s="198" t="s">
        <v>149</v>
      </c>
      <c r="E609" s="174" t="s">
        <v>1382</v>
      </c>
      <c r="F609" s="175" t="s">
        <v>1383</v>
      </c>
      <c r="G609" s="176" t="s">
        <v>328</v>
      </c>
      <c r="H609" s="177">
        <v>1.8440000000000001</v>
      </c>
      <c r="I609" s="178"/>
      <c r="J609" s="179">
        <f>ROUND(I609*H609,2)</f>
        <v>0</v>
      </c>
      <c r="K609" s="180"/>
      <c r="L609" s="39"/>
      <c r="M609" s="181" t="s">
        <v>1</v>
      </c>
      <c r="N609" s="182" t="s">
        <v>38</v>
      </c>
      <c r="O609" s="77"/>
      <c r="P609" s="183">
        <f>O609*H609</f>
        <v>0</v>
      </c>
      <c r="Q609" s="183">
        <v>0</v>
      </c>
      <c r="R609" s="183">
        <f>Q609*H609</f>
        <v>0</v>
      </c>
      <c r="S609" s="183">
        <v>0</v>
      </c>
      <c r="T609" s="184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185" t="s">
        <v>179</v>
      </c>
      <c r="AT609" s="185" t="s">
        <v>149</v>
      </c>
      <c r="AU609" s="185" t="s">
        <v>82</v>
      </c>
      <c r="AY609" s="19" t="s">
        <v>146</v>
      </c>
      <c r="BE609" s="186">
        <f>IF(N609="základní",J609,0)</f>
        <v>0</v>
      </c>
      <c r="BF609" s="186">
        <f>IF(N609="snížená",J609,0)</f>
        <v>0</v>
      </c>
      <c r="BG609" s="186">
        <f>IF(N609="zákl. přenesená",J609,0)</f>
        <v>0</v>
      </c>
      <c r="BH609" s="186">
        <f>IF(N609="sníž. přenesená",J609,0)</f>
        <v>0</v>
      </c>
      <c r="BI609" s="186">
        <f>IF(N609="nulová",J609,0)</f>
        <v>0</v>
      </c>
      <c r="BJ609" s="19" t="s">
        <v>80</v>
      </c>
      <c r="BK609" s="186">
        <f>ROUND(I609*H609,2)</f>
        <v>0</v>
      </c>
      <c r="BL609" s="19" t="s">
        <v>179</v>
      </c>
      <c r="BM609" s="185" t="s">
        <v>1384</v>
      </c>
    </row>
    <row r="610" s="12" customFormat="1" ht="22.8" customHeight="1">
      <c r="A610" s="12"/>
      <c r="B610" s="159"/>
      <c r="C610" s="12"/>
      <c r="D610" s="160" t="s">
        <v>72</v>
      </c>
      <c r="E610" s="170" t="s">
        <v>1385</v>
      </c>
      <c r="F610" s="170" t="s">
        <v>1386</v>
      </c>
      <c r="G610" s="12"/>
      <c r="H610" s="12"/>
      <c r="I610" s="162"/>
      <c r="J610" s="171">
        <f>BK610</f>
        <v>0</v>
      </c>
      <c r="K610" s="12"/>
      <c r="L610" s="159"/>
      <c r="M610" s="164"/>
      <c r="N610" s="165"/>
      <c r="O610" s="165"/>
      <c r="P610" s="166">
        <f>SUM(P611:P619)</f>
        <v>0</v>
      </c>
      <c r="Q610" s="165"/>
      <c r="R610" s="166">
        <f>SUM(R611:R619)</f>
        <v>0.12060200000000002</v>
      </c>
      <c r="S610" s="165"/>
      <c r="T610" s="167">
        <f>SUM(T611:T619)</f>
        <v>0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160" t="s">
        <v>82</v>
      </c>
      <c r="AT610" s="168" t="s">
        <v>72</v>
      </c>
      <c r="AU610" s="168" t="s">
        <v>80</v>
      </c>
      <c r="AY610" s="160" t="s">
        <v>146</v>
      </c>
      <c r="BK610" s="169">
        <f>SUM(BK611:BK619)</f>
        <v>0</v>
      </c>
    </row>
    <row r="611" s="2" customFormat="1" ht="16.5" customHeight="1">
      <c r="A611" s="38"/>
      <c r="B611" s="172"/>
      <c r="C611" s="173" t="s">
        <v>976</v>
      </c>
      <c r="D611" s="173" t="s">
        <v>149</v>
      </c>
      <c r="E611" s="174" t="s">
        <v>1387</v>
      </c>
      <c r="F611" s="175" t="s">
        <v>1388</v>
      </c>
      <c r="G611" s="176" t="s">
        <v>152</v>
      </c>
      <c r="H611" s="177">
        <v>12.83</v>
      </c>
      <c r="I611" s="178"/>
      <c r="J611" s="179">
        <f>ROUND(I611*H611,2)</f>
        <v>0</v>
      </c>
      <c r="K611" s="180"/>
      <c r="L611" s="39"/>
      <c r="M611" s="181" t="s">
        <v>1</v>
      </c>
      <c r="N611" s="182" t="s">
        <v>38</v>
      </c>
      <c r="O611" s="77"/>
      <c r="P611" s="183">
        <f>O611*H611</f>
        <v>0</v>
      </c>
      <c r="Q611" s="183">
        <v>0</v>
      </c>
      <c r="R611" s="183">
        <f>Q611*H611</f>
        <v>0</v>
      </c>
      <c r="S611" s="183">
        <v>0</v>
      </c>
      <c r="T611" s="184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85" t="s">
        <v>179</v>
      </c>
      <c r="AT611" s="185" t="s">
        <v>149</v>
      </c>
      <c r="AU611" s="185" t="s">
        <v>82</v>
      </c>
      <c r="AY611" s="19" t="s">
        <v>146</v>
      </c>
      <c r="BE611" s="186">
        <f>IF(N611="základní",J611,0)</f>
        <v>0</v>
      </c>
      <c r="BF611" s="186">
        <f>IF(N611="snížená",J611,0)</f>
        <v>0</v>
      </c>
      <c r="BG611" s="186">
        <f>IF(N611="zákl. přenesená",J611,0)</f>
        <v>0</v>
      </c>
      <c r="BH611" s="186">
        <f>IF(N611="sníž. přenesená",J611,0)</f>
        <v>0</v>
      </c>
      <c r="BI611" s="186">
        <f>IF(N611="nulová",J611,0)</f>
        <v>0</v>
      </c>
      <c r="BJ611" s="19" t="s">
        <v>80</v>
      </c>
      <c r="BK611" s="186">
        <f>ROUND(I611*H611,2)</f>
        <v>0</v>
      </c>
      <c r="BL611" s="19" t="s">
        <v>179</v>
      </c>
      <c r="BM611" s="185" t="s">
        <v>1389</v>
      </c>
    </row>
    <row r="612" s="15" customFormat="1">
      <c r="A612" s="15"/>
      <c r="B612" s="217"/>
      <c r="C612" s="15"/>
      <c r="D612" s="200" t="s">
        <v>247</v>
      </c>
      <c r="E612" s="218" t="s">
        <v>1</v>
      </c>
      <c r="F612" s="219" t="s">
        <v>404</v>
      </c>
      <c r="G612" s="15"/>
      <c r="H612" s="218" t="s">
        <v>1</v>
      </c>
      <c r="I612" s="220"/>
      <c r="J612" s="15"/>
      <c r="K612" s="15"/>
      <c r="L612" s="217"/>
      <c r="M612" s="221"/>
      <c r="N612" s="222"/>
      <c r="O612" s="222"/>
      <c r="P612" s="222"/>
      <c r="Q612" s="222"/>
      <c r="R612" s="222"/>
      <c r="S612" s="222"/>
      <c r="T612" s="223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18" t="s">
        <v>247</v>
      </c>
      <c r="AU612" s="218" t="s">
        <v>82</v>
      </c>
      <c r="AV612" s="15" t="s">
        <v>80</v>
      </c>
      <c r="AW612" s="15" t="s">
        <v>31</v>
      </c>
      <c r="AX612" s="15" t="s">
        <v>73</v>
      </c>
      <c r="AY612" s="218" t="s">
        <v>146</v>
      </c>
    </row>
    <row r="613" s="13" customFormat="1">
      <c r="A613" s="13"/>
      <c r="B613" s="199"/>
      <c r="C613" s="13"/>
      <c r="D613" s="200" t="s">
        <v>247</v>
      </c>
      <c r="E613" s="201" t="s">
        <v>1</v>
      </c>
      <c r="F613" s="202" t="s">
        <v>1390</v>
      </c>
      <c r="G613" s="13"/>
      <c r="H613" s="203">
        <v>12.83</v>
      </c>
      <c r="I613" s="204"/>
      <c r="J613" s="13"/>
      <c r="K613" s="13"/>
      <c r="L613" s="199"/>
      <c r="M613" s="205"/>
      <c r="N613" s="206"/>
      <c r="O613" s="206"/>
      <c r="P613" s="206"/>
      <c r="Q613" s="206"/>
      <c r="R613" s="206"/>
      <c r="S613" s="206"/>
      <c r="T613" s="20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01" t="s">
        <v>247</v>
      </c>
      <c r="AU613" s="201" t="s">
        <v>82</v>
      </c>
      <c r="AV613" s="13" t="s">
        <v>82</v>
      </c>
      <c r="AW613" s="13" t="s">
        <v>31</v>
      </c>
      <c r="AX613" s="13" t="s">
        <v>73</v>
      </c>
      <c r="AY613" s="201" t="s">
        <v>146</v>
      </c>
    </row>
    <row r="614" s="16" customFormat="1">
      <c r="A614" s="16"/>
      <c r="B614" s="224"/>
      <c r="C614" s="16"/>
      <c r="D614" s="200" t="s">
        <v>247</v>
      </c>
      <c r="E614" s="225" t="s">
        <v>1</v>
      </c>
      <c r="F614" s="226" t="s">
        <v>1012</v>
      </c>
      <c r="G614" s="16"/>
      <c r="H614" s="227">
        <v>12.83</v>
      </c>
      <c r="I614" s="228"/>
      <c r="J614" s="16"/>
      <c r="K614" s="16"/>
      <c r="L614" s="224"/>
      <c r="M614" s="229"/>
      <c r="N614" s="230"/>
      <c r="O614" s="230"/>
      <c r="P614" s="230"/>
      <c r="Q614" s="230"/>
      <c r="R614" s="230"/>
      <c r="S614" s="230"/>
      <c r="T614" s="231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225" t="s">
        <v>247</v>
      </c>
      <c r="AU614" s="225" t="s">
        <v>82</v>
      </c>
      <c r="AV614" s="16" t="s">
        <v>147</v>
      </c>
      <c r="AW614" s="16" t="s">
        <v>31</v>
      </c>
      <c r="AX614" s="16" t="s">
        <v>80</v>
      </c>
      <c r="AY614" s="225" t="s">
        <v>146</v>
      </c>
    </row>
    <row r="615" s="2" customFormat="1" ht="24.15" customHeight="1">
      <c r="A615" s="38"/>
      <c r="B615" s="172"/>
      <c r="C615" s="173" t="s">
        <v>1391</v>
      </c>
      <c r="D615" s="173" t="s">
        <v>149</v>
      </c>
      <c r="E615" s="174" t="s">
        <v>1392</v>
      </c>
      <c r="F615" s="175" t="s">
        <v>1393</v>
      </c>
      <c r="G615" s="176" t="s">
        <v>152</v>
      </c>
      <c r="H615" s="177">
        <v>12.83</v>
      </c>
      <c r="I615" s="178"/>
      <c r="J615" s="179">
        <f>ROUND(I615*H615,2)</f>
        <v>0</v>
      </c>
      <c r="K615" s="180"/>
      <c r="L615" s="39"/>
      <c r="M615" s="181" t="s">
        <v>1</v>
      </c>
      <c r="N615" s="182" t="s">
        <v>38</v>
      </c>
      <c r="O615" s="77"/>
      <c r="P615" s="183">
        <f>O615*H615</f>
        <v>0</v>
      </c>
      <c r="Q615" s="183">
        <v>0.0054000000000000003</v>
      </c>
      <c r="R615" s="183">
        <f>Q615*H615</f>
        <v>0.06928200000000001</v>
      </c>
      <c r="S615" s="183">
        <v>0</v>
      </c>
      <c r="T615" s="184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185" t="s">
        <v>179</v>
      </c>
      <c r="AT615" s="185" t="s">
        <v>149</v>
      </c>
      <c r="AU615" s="185" t="s">
        <v>82</v>
      </c>
      <c r="AY615" s="19" t="s">
        <v>146</v>
      </c>
      <c r="BE615" s="186">
        <f>IF(N615="základní",J615,0)</f>
        <v>0</v>
      </c>
      <c r="BF615" s="186">
        <f>IF(N615="snížená",J615,0)</f>
        <v>0</v>
      </c>
      <c r="BG615" s="186">
        <f>IF(N615="zákl. přenesená",J615,0)</f>
        <v>0</v>
      </c>
      <c r="BH615" s="186">
        <f>IF(N615="sníž. přenesená",J615,0)</f>
        <v>0</v>
      </c>
      <c r="BI615" s="186">
        <f>IF(N615="nulová",J615,0)</f>
        <v>0</v>
      </c>
      <c r="BJ615" s="19" t="s">
        <v>80</v>
      </c>
      <c r="BK615" s="186">
        <f>ROUND(I615*H615,2)</f>
        <v>0</v>
      </c>
      <c r="BL615" s="19" t="s">
        <v>179</v>
      </c>
      <c r="BM615" s="185" t="s">
        <v>1394</v>
      </c>
    </row>
    <row r="616" s="2" customFormat="1" ht="24.15" customHeight="1">
      <c r="A616" s="38"/>
      <c r="B616" s="172"/>
      <c r="C616" s="173" t="s">
        <v>985</v>
      </c>
      <c r="D616" s="173" t="s">
        <v>149</v>
      </c>
      <c r="E616" s="174" t="s">
        <v>1395</v>
      </c>
      <c r="F616" s="175" t="s">
        <v>1396</v>
      </c>
      <c r="G616" s="176" t="s">
        <v>152</v>
      </c>
      <c r="H616" s="177">
        <v>12.83</v>
      </c>
      <c r="I616" s="178"/>
      <c r="J616" s="179">
        <f>ROUND(I616*H616,2)</f>
        <v>0</v>
      </c>
      <c r="K616" s="180"/>
      <c r="L616" s="39"/>
      <c r="M616" s="181" t="s">
        <v>1</v>
      </c>
      <c r="N616" s="182" t="s">
        <v>38</v>
      </c>
      <c r="O616" s="77"/>
      <c r="P616" s="183">
        <f>O616*H616</f>
        <v>0</v>
      </c>
      <c r="Q616" s="183">
        <v>0.00029999999999999997</v>
      </c>
      <c r="R616" s="183">
        <f>Q616*H616</f>
        <v>0.0038489999999999996</v>
      </c>
      <c r="S616" s="183">
        <v>0</v>
      </c>
      <c r="T616" s="184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185" t="s">
        <v>179</v>
      </c>
      <c r="AT616" s="185" t="s">
        <v>149</v>
      </c>
      <c r="AU616" s="185" t="s">
        <v>82</v>
      </c>
      <c r="AY616" s="19" t="s">
        <v>146</v>
      </c>
      <c r="BE616" s="186">
        <f>IF(N616="základní",J616,0)</f>
        <v>0</v>
      </c>
      <c r="BF616" s="186">
        <f>IF(N616="snížená",J616,0)</f>
        <v>0</v>
      </c>
      <c r="BG616" s="186">
        <f>IF(N616="zákl. přenesená",J616,0)</f>
        <v>0</v>
      </c>
      <c r="BH616" s="186">
        <f>IF(N616="sníž. přenesená",J616,0)</f>
        <v>0</v>
      </c>
      <c r="BI616" s="186">
        <f>IF(N616="nulová",J616,0)</f>
        <v>0</v>
      </c>
      <c r="BJ616" s="19" t="s">
        <v>80</v>
      </c>
      <c r="BK616" s="186">
        <f>ROUND(I616*H616,2)</f>
        <v>0</v>
      </c>
      <c r="BL616" s="19" t="s">
        <v>179</v>
      </c>
      <c r="BM616" s="185" t="s">
        <v>1397</v>
      </c>
    </row>
    <row r="617" s="2" customFormat="1" ht="24.15" customHeight="1">
      <c r="A617" s="38"/>
      <c r="B617" s="172"/>
      <c r="C617" s="173" t="s">
        <v>1398</v>
      </c>
      <c r="D617" s="173" t="s">
        <v>149</v>
      </c>
      <c r="E617" s="174" t="s">
        <v>1399</v>
      </c>
      <c r="F617" s="175" t="s">
        <v>1400</v>
      </c>
      <c r="G617" s="176" t="s">
        <v>152</v>
      </c>
      <c r="H617" s="177">
        <v>12.83</v>
      </c>
      <c r="I617" s="178"/>
      <c r="J617" s="179">
        <f>ROUND(I617*H617,2)</f>
        <v>0</v>
      </c>
      <c r="K617" s="180"/>
      <c r="L617" s="39"/>
      <c r="M617" s="181" t="s">
        <v>1</v>
      </c>
      <c r="N617" s="182" t="s">
        <v>38</v>
      </c>
      <c r="O617" s="77"/>
      <c r="P617" s="183">
        <f>O617*H617</f>
        <v>0</v>
      </c>
      <c r="Q617" s="183">
        <v>0.00050000000000000001</v>
      </c>
      <c r="R617" s="183">
        <f>Q617*H617</f>
        <v>0.0064150000000000006</v>
      </c>
      <c r="S617" s="183">
        <v>0</v>
      </c>
      <c r="T617" s="184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185" t="s">
        <v>179</v>
      </c>
      <c r="AT617" s="185" t="s">
        <v>149</v>
      </c>
      <c r="AU617" s="185" t="s">
        <v>82</v>
      </c>
      <c r="AY617" s="19" t="s">
        <v>146</v>
      </c>
      <c r="BE617" s="186">
        <f>IF(N617="základní",J617,0)</f>
        <v>0</v>
      </c>
      <c r="BF617" s="186">
        <f>IF(N617="snížená",J617,0)</f>
        <v>0</v>
      </c>
      <c r="BG617" s="186">
        <f>IF(N617="zákl. přenesená",J617,0)</f>
        <v>0</v>
      </c>
      <c r="BH617" s="186">
        <f>IF(N617="sníž. přenesená",J617,0)</f>
        <v>0</v>
      </c>
      <c r="BI617" s="186">
        <f>IF(N617="nulová",J617,0)</f>
        <v>0</v>
      </c>
      <c r="BJ617" s="19" t="s">
        <v>80</v>
      </c>
      <c r="BK617" s="186">
        <f>ROUND(I617*H617,2)</f>
        <v>0</v>
      </c>
      <c r="BL617" s="19" t="s">
        <v>179</v>
      </c>
      <c r="BM617" s="185" t="s">
        <v>1401</v>
      </c>
    </row>
    <row r="618" s="2" customFormat="1" ht="24.15" customHeight="1">
      <c r="A618" s="38"/>
      <c r="B618" s="172"/>
      <c r="C618" s="173" t="s">
        <v>989</v>
      </c>
      <c r="D618" s="173" t="s">
        <v>149</v>
      </c>
      <c r="E618" s="174" t="s">
        <v>1402</v>
      </c>
      <c r="F618" s="175" t="s">
        <v>1403</v>
      </c>
      <c r="G618" s="176" t="s">
        <v>152</v>
      </c>
      <c r="H618" s="177">
        <v>12.83</v>
      </c>
      <c r="I618" s="178"/>
      <c r="J618" s="179">
        <f>ROUND(I618*H618,2)</f>
        <v>0</v>
      </c>
      <c r="K618" s="180"/>
      <c r="L618" s="39"/>
      <c r="M618" s="181" t="s">
        <v>1</v>
      </c>
      <c r="N618" s="182" t="s">
        <v>38</v>
      </c>
      <c r="O618" s="77"/>
      <c r="P618" s="183">
        <f>O618*H618</f>
        <v>0</v>
      </c>
      <c r="Q618" s="183">
        <v>0.0032000000000000002</v>
      </c>
      <c r="R618" s="183">
        <f>Q618*H618</f>
        <v>0.041056000000000002</v>
      </c>
      <c r="S618" s="183">
        <v>0</v>
      </c>
      <c r="T618" s="18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85" t="s">
        <v>179</v>
      </c>
      <c r="AT618" s="185" t="s">
        <v>149</v>
      </c>
      <c r="AU618" s="185" t="s">
        <v>82</v>
      </c>
      <c r="AY618" s="19" t="s">
        <v>146</v>
      </c>
      <c r="BE618" s="186">
        <f>IF(N618="základní",J618,0)</f>
        <v>0</v>
      </c>
      <c r="BF618" s="186">
        <f>IF(N618="snížená",J618,0)</f>
        <v>0</v>
      </c>
      <c r="BG618" s="186">
        <f>IF(N618="zákl. přenesená",J618,0)</f>
        <v>0</v>
      </c>
      <c r="BH618" s="186">
        <f>IF(N618="sníž. přenesená",J618,0)</f>
        <v>0</v>
      </c>
      <c r="BI618" s="186">
        <f>IF(N618="nulová",J618,0)</f>
        <v>0</v>
      </c>
      <c r="BJ618" s="19" t="s">
        <v>80</v>
      </c>
      <c r="BK618" s="186">
        <f>ROUND(I618*H618,2)</f>
        <v>0</v>
      </c>
      <c r="BL618" s="19" t="s">
        <v>179</v>
      </c>
      <c r="BM618" s="185" t="s">
        <v>1404</v>
      </c>
    </row>
    <row r="619" s="2" customFormat="1" ht="24.15" customHeight="1">
      <c r="A619" s="38"/>
      <c r="B619" s="172"/>
      <c r="C619" s="173" t="s">
        <v>1405</v>
      </c>
      <c r="D619" s="198" t="s">
        <v>149</v>
      </c>
      <c r="E619" s="174" t="s">
        <v>1406</v>
      </c>
      <c r="F619" s="175" t="s">
        <v>1407</v>
      </c>
      <c r="G619" s="176" t="s">
        <v>328</v>
      </c>
      <c r="H619" s="177">
        <v>0.121</v>
      </c>
      <c r="I619" s="178"/>
      <c r="J619" s="179">
        <f>ROUND(I619*H619,2)</f>
        <v>0</v>
      </c>
      <c r="K619" s="180"/>
      <c r="L619" s="39"/>
      <c r="M619" s="181" t="s">
        <v>1</v>
      </c>
      <c r="N619" s="182" t="s">
        <v>38</v>
      </c>
      <c r="O619" s="77"/>
      <c r="P619" s="183">
        <f>O619*H619</f>
        <v>0</v>
      </c>
      <c r="Q619" s="183">
        <v>0</v>
      </c>
      <c r="R619" s="183">
        <f>Q619*H619</f>
        <v>0</v>
      </c>
      <c r="S619" s="183">
        <v>0</v>
      </c>
      <c r="T619" s="184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185" t="s">
        <v>179</v>
      </c>
      <c r="AT619" s="185" t="s">
        <v>149</v>
      </c>
      <c r="AU619" s="185" t="s">
        <v>82</v>
      </c>
      <c r="AY619" s="19" t="s">
        <v>146</v>
      </c>
      <c r="BE619" s="186">
        <f>IF(N619="základní",J619,0)</f>
        <v>0</v>
      </c>
      <c r="BF619" s="186">
        <f>IF(N619="snížená",J619,0)</f>
        <v>0</v>
      </c>
      <c r="BG619" s="186">
        <f>IF(N619="zákl. přenesená",J619,0)</f>
        <v>0</v>
      </c>
      <c r="BH619" s="186">
        <f>IF(N619="sníž. přenesená",J619,0)</f>
        <v>0</v>
      </c>
      <c r="BI619" s="186">
        <f>IF(N619="nulová",J619,0)</f>
        <v>0</v>
      </c>
      <c r="BJ619" s="19" t="s">
        <v>80</v>
      </c>
      <c r="BK619" s="186">
        <f>ROUND(I619*H619,2)</f>
        <v>0</v>
      </c>
      <c r="BL619" s="19" t="s">
        <v>179</v>
      </c>
      <c r="BM619" s="185" t="s">
        <v>1408</v>
      </c>
    </row>
    <row r="620" s="12" customFormat="1" ht="22.8" customHeight="1">
      <c r="A620" s="12"/>
      <c r="B620" s="159"/>
      <c r="C620" s="12"/>
      <c r="D620" s="160" t="s">
        <v>72</v>
      </c>
      <c r="E620" s="170" t="s">
        <v>1409</v>
      </c>
      <c r="F620" s="170" t="s">
        <v>1410</v>
      </c>
      <c r="G620" s="12"/>
      <c r="H620" s="12"/>
      <c r="I620" s="162"/>
      <c r="J620" s="171">
        <f>BK620</f>
        <v>0</v>
      </c>
      <c r="K620" s="12"/>
      <c r="L620" s="159"/>
      <c r="M620" s="164"/>
      <c r="N620" s="165"/>
      <c r="O620" s="165"/>
      <c r="P620" s="166">
        <f>SUM(P621:P631)</f>
        <v>0</v>
      </c>
      <c r="Q620" s="165"/>
      <c r="R620" s="166">
        <f>SUM(R621:R631)</f>
        <v>1.7762999999999998</v>
      </c>
      <c r="S620" s="165"/>
      <c r="T620" s="167">
        <f>SUM(T621:T631)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160" t="s">
        <v>82</v>
      </c>
      <c r="AT620" s="168" t="s">
        <v>72</v>
      </c>
      <c r="AU620" s="168" t="s">
        <v>80</v>
      </c>
      <c r="AY620" s="160" t="s">
        <v>146</v>
      </c>
      <c r="BK620" s="169">
        <f>SUM(BK621:BK631)</f>
        <v>0</v>
      </c>
    </row>
    <row r="621" s="2" customFormat="1" ht="16.5" customHeight="1">
      <c r="A621" s="38"/>
      <c r="B621" s="172"/>
      <c r="C621" s="173" t="s">
        <v>992</v>
      </c>
      <c r="D621" s="173" t="s">
        <v>149</v>
      </c>
      <c r="E621" s="174" t="s">
        <v>1411</v>
      </c>
      <c r="F621" s="175" t="s">
        <v>1412</v>
      </c>
      <c r="G621" s="176" t="s">
        <v>152</v>
      </c>
      <c r="H621" s="177">
        <v>82.799999999999997</v>
      </c>
      <c r="I621" s="178"/>
      <c r="J621" s="179">
        <f>ROUND(I621*H621,2)</f>
        <v>0</v>
      </c>
      <c r="K621" s="180"/>
      <c r="L621" s="39"/>
      <c r="M621" s="181" t="s">
        <v>1</v>
      </c>
      <c r="N621" s="182" t="s">
        <v>38</v>
      </c>
      <c r="O621" s="77"/>
      <c r="P621" s="183">
        <f>O621*H621</f>
        <v>0</v>
      </c>
      <c r="Q621" s="183">
        <v>0.00029999999999999997</v>
      </c>
      <c r="R621" s="183">
        <f>Q621*H621</f>
        <v>0.024839999999999997</v>
      </c>
      <c r="S621" s="183">
        <v>0</v>
      </c>
      <c r="T621" s="184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185" t="s">
        <v>179</v>
      </c>
      <c r="AT621" s="185" t="s">
        <v>149</v>
      </c>
      <c r="AU621" s="185" t="s">
        <v>82</v>
      </c>
      <c r="AY621" s="19" t="s">
        <v>146</v>
      </c>
      <c r="BE621" s="186">
        <f>IF(N621="základní",J621,0)</f>
        <v>0</v>
      </c>
      <c r="BF621" s="186">
        <f>IF(N621="snížená",J621,0)</f>
        <v>0</v>
      </c>
      <c r="BG621" s="186">
        <f>IF(N621="zákl. přenesená",J621,0)</f>
        <v>0</v>
      </c>
      <c r="BH621" s="186">
        <f>IF(N621="sníž. přenesená",J621,0)</f>
        <v>0</v>
      </c>
      <c r="BI621" s="186">
        <f>IF(N621="nulová",J621,0)</f>
        <v>0</v>
      </c>
      <c r="BJ621" s="19" t="s">
        <v>80</v>
      </c>
      <c r="BK621" s="186">
        <f>ROUND(I621*H621,2)</f>
        <v>0</v>
      </c>
      <c r="BL621" s="19" t="s">
        <v>179</v>
      </c>
      <c r="BM621" s="185" t="s">
        <v>1413</v>
      </c>
    </row>
    <row r="622" s="2" customFormat="1" ht="24.15" customHeight="1">
      <c r="A622" s="38"/>
      <c r="B622" s="172"/>
      <c r="C622" s="173" t="s">
        <v>1414</v>
      </c>
      <c r="D622" s="173" t="s">
        <v>149</v>
      </c>
      <c r="E622" s="174" t="s">
        <v>1415</v>
      </c>
      <c r="F622" s="175" t="s">
        <v>1416</v>
      </c>
      <c r="G622" s="176" t="s">
        <v>152</v>
      </c>
      <c r="H622" s="177">
        <v>82.799999999999997</v>
      </c>
      <c r="I622" s="178"/>
      <c r="J622" s="179">
        <f>ROUND(I622*H622,2)</f>
        <v>0</v>
      </c>
      <c r="K622" s="180"/>
      <c r="L622" s="39"/>
      <c r="M622" s="181" t="s">
        <v>1</v>
      </c>
      <c r="N622" s="182" t="s">
        <v>38</v>
      </c>
      <c r="O622" s="77"/>
      <c r="P622" s="183">
        <f>O622*H622</f>
        <v>0</v>
      </c>
      <c r="Q622" s="183">
        <v>0.0015</v>
      </c>
      <c r="R622" s="183">
        <f>Q622*H622</f>
        <v>0.12420000000000001</v>
      </c>
      <c r="S622" s="183">
        <v>0</v>
      </c>
      <c r="T622" s="184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185" t="s">
        <v>179</v>
      </c>
      <c r="AT622" s="185" t="s">
        <v>149</v>
      </c>
      <c r="AU622" s="185" t="s">
        <v>82</v>
      </c>
      <c r="AY622" s="19" t="s">
        <v>146</v>
      </c>
      <c r="BE622" s="186">
        <f>IF(N622="základní",J622,0)</f>
        <v>0</v>
      </c>
      <c r="BF622" s="186">
        <f>IF(N622="snížená",J622,0)</f>
        <v>0</v>
      </c>
      <c r="BG622" s="186">
        <f>IF(N622="zákl. přenesená",J622,0)</f>
        <v>0</v>
      </c>
      <c r="BH622" s="186">
        <f>IF(N622="sníž. přenesená",J622,0)</f>
        <v>0</v>
      </c>
      <c r="BI622" s="186">
        <f>IF(N622="nulová",J622,0)</f>
        <v>0</v>
      </c>
      <c r="BJ622" s="19" t="s">
        <v>80</v>
      </c>
      <c r="BK622" s="186">
        <f>ROUND(I622*H622,2)</f>
        <v>0</v>
      </c>
      <c r="BL622" s="19" t="s">
        <v>179</v>
      </c>
      <c r="BM622" s="185" t="s">
        <v>1417</v>
      </c>
    </row>
    <row r="623" s="2" customFormat="1" ht="24.15" customHeight="1">
      <c r="A623" s="38"/>
      <c r="B623" s="172"/>
      <c r="C623" s="173" t="s">
        <v>996</v>
      </c>
      <c r="D623" s="173" t="s">
        <v>149</v>
      </c>
      <c r="E623" s="174" t="s">
        <v>1418</v>
      </c>
      <c r="F623" s="175" t="s">
        <v>1419</v>
      </c>
      <c r="G623" s="176" t="s">
        <v>152</v>
      </c>
      <c r="H623" s="177">
        <v>82.799999999999997</v>
      </c>
      <c r="I623" s="178"/>
      <c r="J623" s="179">
        <f>ROUND(I623*H623,2)</f>
        <v>0</v>
      </c>
      <c r="K623" s="180"/>
      <c r="L623" s="39"/>
      <c r="M623" s="181" t="s">
        <v>1</v>
      </c>
      <c r="N623" s="182" t="s">
        <v>38</v>
      </c>
      <c r="O623" s="77"/>
      <c r="P623" s="183">
        <f>O623*H623</f>
        <v>0</v>
      </c>
      <c r="Q623" s="183">
        <v>0.0060499999999999998</v>
      </c>
      <c r="R623" s="183">
        <f>Q623*H623</f>
        <v>0.50093999999999994</v>
      </c>
      <c r="S623" s="183">
        <v>0</v>
      </c>
      <c r="T623" s="184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185" t="s">
        <v>179</v>
      </c>
      <c r="AT623" s="185" t="s">
        <v>149</v>
      </c>
      <c r="AU623" s="185" t="s">
        <v>82</v>
      </c>
      <c r="AY623" s="19" t="s">
        <v>146</v>
      </c>
      <c r="BE623" s="186">
        <f>IF(N623="základní",J623,0)</f>
        <v>0</v>
      </c>
      <c r="BF623" s="186">
        <f>IF(N623="snížená",J623,0)</f>
        <v>0</v>
      </c>
      <c r="BG623" s="186">
        <f>IF(N623="zákl. přenesená",J623,0)</f>
        <v>0</v>
      </c>
      <c r="BH623" s="186">
        <f>IF(N623="sníž. přenesená",J623,0)</f>
        <v>0</v>
      </c>
      <c r="BI623" s="186">
        <f>IF(N623="nulová",J623,0)</f>
        <v>0</v>
      </c>
      <c r="BJ623" s="19" t="s">
        <v>80</v>
      </c>
      <c r="BK623" s="186">
        <f>ROUND(I623*H623,2)</f>
        <v>0</v>
      </c>
      <c r="BL623" s="19" t="s">
        <v>179</v>
      </c>
      <c r="BM623" s="185" t="s">
        <v>1420</v>
      </c>
    </row>
    <row r="624" s="2" customFormat="1" ht="16.5" customHeight="1">
      <c r="A624" s="38"/>
      <c r="B624" s="172"/>
      <c r="C624" s="187" t="s">
        <v>1421</v>
      </c>
      <c r="D624" s="187" t="s">
        <v>164</v>
      </c>
      <c r="E624" s="188" t="s">
        <v>1422</v>
      </c>
      <c r="F624" s="189" t="s">
        <v>1423</v>
      </c>
      <c r="G624" s="190" t="s">
        <v>152</v>
      </c>
      <c r="H624" s="191">
        <v>91.079999999999998</v>
      </c>
      <c r="I624" s="192"/>
      <c r="J624" s="193">
        <f>ROUND(I624*H624,2)</f>
        <v>0</v>
      </c>
      <c r="K624" s="194"/>
      <c r="L624" s="195"/>
      <c r="M624" s="196" t="s">
        <v>1</v>
      </c>
      <c r="N624" s="197" t="s">
        <v>38</v>
      </c>
      <c r="O624" s="77"/>
      <c r="P624" s="183">
        <f>O624*H624</f>
        <v>0</v>
      </c>
      <c r="Q624" s="183">
        <v>0.0118</v>
      </c>
      <c r="R624" s="183">
        <f>Q624*H624</f>
        <v>1.0747439999999999</v>
      </c>
      <c r="S624" s="183">
        <v>0</v>
      </c>
      <c r="T624" s="184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185" t="s">
        <v>204</v>
      </c>
      <c r="AT624" s="185" t="s">
        <v>164</v>
      </c>
      <c r="AU624" s="185" t="s">
        <v>82</v>
      </c>
      <c r="AY624" s="19" t="s">
        <v>146</v>
      </c>
      <c r="BE624" s="186">
        <f>IF(N624="základní",J624,0)</f>
        <v>0</v>
      </c>
      <c r="BF624" s="186">
        <f>IF(N624="snížená",J624,0)</f>
        <v>0</v>
      </c>
      <c r="BG624" s="186">
        <f>IF(N624="zákl. přenesená",J624,0)</f>
        <v>0</v>
      </c>
      <c r="BH624" s="186">
        <f>IF(N624="sníž. přenesená",J624,0)</f>
        <v>0</v>
      </c>
      <c r="BI624" s="186">
        <f>IF(N624="nulová",J624,0)</f>
        <v>0</v>
      </c>
      <c r="BJ624" s="19" t="s">
        <v>80</v>
      </c>
      <c r="BK624" s="186">
        <f>ROUND(I624*H624,2)</f>
        <v>0</v>
      </c>
      <c r="BL624" s="19" t="s">
        <v>179</v>
      </c>
      <c r="BM624" s="185" t="s">
        <v>1424</v>
      </c>
    </row>
    <row r="625" s="2" customFormat="1" ht="21.75" customHeight="1">
      <c r="A625" s="38"/>
      <c r="B625" s="172"/>
      <c r="C625" s="173" t="s">
        <v>1000</v>
      </c>
      <c r="D625" s="173" t="s">
        <v>149</v>
      </c>
      <c r="E625" s="174" t="s">
        <v>1425</v>
      </c>
      <c r="F625" s="175" t="s">
        <v>1426</v>
      </c>
      <c r="G625" s="176" t="s">
        <v>203</v>
      </c>
      <c r="H625" s="177">
        <v>39</v>
      </c>
      <c r="I625" s="178"/>
      <c r="J625" s="179">
        <f>ROUND(I625*H625,2)</f>
        <v>0</v>
      </c>
      <c r="K625" s="180"/>
      <c r="L625" s="39"/>
      <c r="M625" s="181" t="s">
        <v>1</v>
      </c>
      <c r="N625" s="182" t="s">
        <v>38</v>
      </c>
      <c r="O625" s="77"/>
      <c r="P625" s="183">
        <f>O625*H625</f>
        <v>0</v>
      </c>
      <c r="Q625" s="183">
        <v>0.00055000000000000003</v>
      </c>
      <c r="R625" s="183">
        <f>Q625*H625</f>
        <v>0.02145</v>
      </c>
      <c r="S625" s="183">
        <v>0</v>
      </c>
      <c r="T625" s="184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185" t="s">
        <v>179</v>
      </c>
      <c r="AT625" s="185" t="s">
        <v>149</v>
      </c>
      <c r="AU625" s="185" t="s">
        <v>82</v>
      </c>
      <c r="AY625" s="19" t="s">
        <v>146</v>
      </c>
      <c r="BE625" s="186">
        <f>IF(N625="základní",J625,0)</f>
        <v>0</v>
      </c>
      <c r="BF625" s="186">
        <f>IF(N625="snížená",J625,0)</f>
        <v>0</v>
      </c>
      <c r="BG625" s="186">
        <f>IF(N625="zákl. přenesená",J625,0)</f>
        <v>0</v>
      </c>
      <c r="BH625" s="186">
        <f>IF(N625="sníž. přenesená",J625,0)</f>
        <v>0</v>
      </c>
      <c r="BI625" s="186">
        <f>IF(N625="nulová",J625,0)</f>
        <v>0</v>
      </c>
      <c r="BJ625" s="19" t="s">
        <v>80</v>
      </c>
      <c r="BK625" s="186">
        <f>ROUND(I625*H625,2)</f>
        <v>0</v>
      </c>
      <c r="BL625" s="19" t="s">
        <v>179</v>
      </c>
      <c r="BM625" s="185" t="s">
        <v>1427</v>
      </c>
    </row>
    <row r="626" s="2" customFormat="1" ht="21.75" customHeight="1">
      <c r="A626" s="38"/>
      <c r="B626" s="172"/>
      <c r="C626" s="173" t="s">
        <v>1428</v>
      </c>
      <c r="D626" s="173" t="s">
        <v>149</v>
      </c>
      <c r="E626" s="174" t="s">
        <v>1429</v>
      </c>
      <c r="F626" s="175" t="s">
        <v>1430</v>
      </c>
      <c r="G626" s="176" t="s">
        <v>203</v>
      </c>
      <c r="H626" s="177">
        <v>52.799999999999997</v>
      </c>
      <c r="I626" s="178"/>
      <c r="J626" s="179">
        <f>ROUND(I626*H626,2)</f>
        <v>0</v>
      </c>
      <c r="K626" s="180"/>
      <c r="L626" s="39"/>
      <c r="M626" s="181" t="s">
        <v>1</v>
      </c>
      <c r="N626" s="182" t="s">
        <v>38</v>
      </c>
      <c r="O626" s="77"/>
      <c r="P626" s="183">
        <f>O626*H626</f>
        <v>0</v>
      </c>
      <c r="Q626" s="183">
        <v>0.00050000000000000001</v>
      </c>
      <c r="R626" s="183">
        <f>Q626*H626</f>
        <v>0.0264</v>
      </c>
      <c r="S626" s="183">
        <v>0</v>
      </c>
      <c r="T626" s="184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185" t="s">
        <v>179</v>
      </c>
      <c r="AT626" s="185" t="s">
        <v>149</v>
      </c>
      <c r="AU626" s="185" t="s">
        <v>82</v>
      </c>
      <c r="AY626" s="19" t="s">
        <v>146</v>
      </c>
      <c r="BE626" s="186">
        <f>IF(N626="základní",J626,0)</f>
        <v>0</v>
      </c>
      <c r="BF626" s="186">
        <f>IF(N626="snížená",J626,0)</f>
        <v>0</v>
      </c>
      <c r="BG626" s="186">
        <f>IF(N626="zákl. přenesená",J626,0)</f>
        <v>0</v>
      </c>
      <c r="BH626" s="186">
        <f>IF(N626="sníž. přenesená",J626,0)</f>
        <v>0</v>
      </c>
      <c r="BI626" s="186">
        <f>IF(N626="nulová",J626,0)</f>
        <v>0</v>
      </c>
      <c r="BJ626" s="19" t="s">
        <v>80</v>
      </c>
      <c r="BK626" s="186">
        <f>ROUND(I626*H626,2)</f>
        <v>0</v>
      </c>
      <c r="BL626" s="19" t="s">
        <v>179</v>
      </c>
      <c r="BM626" s="185" t="s">
        <v>1431</v>
      </c>
    </row>
    <row r="627" s="2" customFormat="1" ht="16.5" customHeight="1">
      <c r="A627" s="38"/>
      <c r="B627" s="172"/>
      <c r="C627" s="173" t="s">
        <v>1026</v>
      </c>
      <c r="D627" s="173" t="s">
        <v>149</v>
      </c>
      <c r="E627" s="174" t="s">
        <v>1432</v>
      </c>
      <c r="F627" s="175" t="s">
        <v>1433</v>
      </c>
      <c r="G627" s="176" t="s">
        <v>161</v>
      </c>
      <c r="H627" s="177">
        <v>15</v>
      </c>
      <c r="I627" s="178"/>
      <c r="J627" s="179">
        <f>ROUND(I627*H627,2)</f>
        <v>0</v>
      </c>
      <c r="K627" s="180"/>
      <c r="L627" s="39"/>
      <c r="M627" s="181" t="s">
        <v>1</v>
      </c>
      <c r="N627" s="182" t="s">
        <v>38</v>
      </c>
      <c r="O627" s="77"/>
      <c r="P627" s="183">
        <f>O627*H627</f>
        <v>0</v>
      </c>
      <c r="Q627" s="183">
        <v>0</v>
      </c>
      <c r="R627" s="183">
        <f>Q627*H627</f>
        <v>0</v>
      </c>
      <c r="S627" s="183">
        <v>0</v>
      </c>
      <c r="T627" s="184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185" t="s">
        <v>179</v>
      </c>
      <c r="AT627" s="185" t="s">
        <v>149</v>
      </c>
      <c r="AU627" s="185" t="s">
        <v>82</v>
      </c>
      <c r="AY627" s="19" t="s">
        <v>146</v>
      </c>
      <c r="BE627" s="186">
        <f>IF(N627="základní",J627,0)</f>
        <v>0</v>
      </c>
      <c r="BF627" s="186">
        <f>IF(N627="snížená",J627,0)</f>
        <v>0</v>
      </c>
      <c r="BG627" s="186">
        <f>IF(N627="zákl. přenesená",J627,0)</f>
        <v>0</v>
      </c>
      <c r="BH627" s="186">
        <f>IF(N627="sníž. přenesená",J627,0)</f>
        <v>0</v>
      </c>
      <c r="BI627" s="186">
        <f>IF(N627="nulová",J627,0)</f>
        <v>0</v>
      </c>
      <c r="BJ627" s="19" t="s">
        <v>80</v>
      </c>
      <c r="BK627" s="186">
        <f>ROUND(I627*H627,2)</f>
        <v>0</v>
      </c>
      <c r="BL627" s="19" t="s">
        <v>179</v>
      </c>
      <c r="BM627" s="185" t="s">
        <v>1434</v>
      </c>
    </row>
    <row r="628" s="2" customFormat="1" ht="16.5" customHeight="1">
      <c r="A628" s="38"/>
      <c r="B628" s="172"/>
      <c r="C628" s="173" t="s">
        <v>1435</v>
      </c>
      <c r="D628" s="173" t="s">
        <v>149</v>
      </c>
      <c r="E628" s="174" t="s">
        <v>1436</v>
      </c>
      <c r="F628" s="175" t="s">
        <v>1437</v>
      </c>
      <c r="G628" s="176" t="s">
        <v>161</v>
      </c>
      <c r="H628" s="177">
        <v>8</v>
      </c>
      <c r="I628" s="178"/>
      <c r="J628" s="179">
        <f>ROUND(I628*H628,2)</f>
        <v>0</v>
      </c>
      <c r="K628" s="180"/>
      <c r="L628" s="39"/>
      <c r="M628" s="181" t="s">
        <v>1</v>
      </c>
      <c r="N628" s="182" t="s">
        <v>38</v>
      </c>
      <c r="O628" s="77"/>
      <c r="P628" s="183">
        <f>O628*H628</f>
        <v>0</v>
      </c>
      <c r="Q628" s="183">
        <v>0</v>
      </c>
      <c r="R628" s="183">
        <f>Q628*H628</f>
        <v>0</v>
      </c>
      <c r="S628" s="183">
        <v>0</v>
      </c>
      <c r="T628" s="184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185" t="s">
        <v>179</v>
      </c>
      <c r="AT628" s="185" t="s">
        <v>149</v>
      </c>
      <c r="AU628" s="185" t="s">
        <v>82</v>
      </c>
      <c r="AY628" s="19" t="s">
        <v>146</v>
      </c>
      <c r="BE628" s="186">
        <f>IF(N628="základní",J628,0)</f>
        <v>0</v>
      </c>
      <c r="BF628" s="186">
        <f>IF(N628="snížená",J628,0)</f>
        <v>0</v>
      </c>
      <c r="BG628" s="186">
        <f>IF(N628="zákl. přenesená",J628,0)</f>
        <v>0</v>
      </c>
      <c r="BH628" s="186">
        <f>IF(N628="sníž. přenesená",J628,0)</f>
        <v>0</v>
      </c>
      <c r="BI628" s="186">
        <f>IF(N628="nulová",J628,0)</f>
        <v>0</v>
      </c>
      <c r="BJ628" s="19" t="s">
        <v>80</v>
      </c>
      <c r="BK628" s="186">
        <f>ROUND(I628*H628,2)</f>
        <v>0</v>
      </c>
      <c r="BL628" s="19" t="s">
        <v>179</v>
      </c>
      <c r="BM628" s="185" t="s">
        <v>1438</v>
      </c>
    </row>
    <row r="629" s="2" customFormat="1" ht="16.5" customHeight="1">
      <c r="A629" s="38"/>
      <c r="B629" s="172"/>
      <c r="C629" s="173" t="s">
        <v>1030</v>
      </c>
      <c r="D629" s="173" t="s">
        <v>149</v>
      </c>
      <c r="E629" s="174" t="s">
        <v>1439</v>
      </c>
      <c r="F629" s="175" t="s">
        <v>1440</v>
      </c>
      <c r="G629" s="176" t="s">
        <v>161</v>
      </c>
      <c r="H629" s="177">
        <v>154</v>
      </c>
      <c r="I629" s="178"/>
      <c r="J629" s="179">
        <f>ROUND(I629*H629,2)</f>
        <v>0</v>
      </c>
      <c r="K629" s="180"/>
      <c r="L629" s="39"/>
      <c r="M629" s="181" t="s">
        <v>1</v>
      </c>
      <c r="N629" s="182" t="s">
        <v>38</v>
      </c>
      <c r="O629" s="77"/>
      <c r="P629" s="183">
        <f>O629*H629</f>
        <v>0</v>
      </c>
      <c r="Q629" s="183">
        <v>0</v>
      </c>
      <c r="R629" s="183">
        <f>Q629*H629</f>
        <v>0</v>
      </c>
      <c r="S629" s="183">
        <v>0</v>
      </c>
      <c r="T629" s="184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185" t="s">
        <v>179</v>
      </c>
      <c r="AT629" s="185" t="s">
        <v>149</v>
      </c>
      <c r="AU629" s="185" t="s">
        <v>82</v>
      </c>
      <c r="AY629" s="19" t="s">
        <v>146</v>
      </c>
      <c r="BE629" s="186">
        <f>IF(N629="základní",J629,0)</f>
        <v>0</v>
      </c>
      <c r="BF629" s="186">
        <f>IF(N629="snížená",J629,0)</f>
        <v>0</v>
      </c>
      <c r="BG629" s="186">
        <f>IF(N629="zákl. přenesená",J629,0)</f>
        <v>0</v>
      </c>
      <c r="BH629" s="186">
        <f>IF(N629="sníž. přenesená",J629,0)</f>
        <v>0</v>
      </c>
      <c r="BI629" s="186">
        <f>IF(N629="nulová",J629,0)</f>
        <v>0</v>
      </c>
      <c r="BJ629" s="19" t="s">
        <v>80</v>
      </c>
      <c r="BK629" s="186">
        <f>ROUND(I629*H629,2)</f>
        <v>0</v>
      </c>
      <c r="BL629" s="19" t="s">
        <v>179</v>
      </c>
      <c r="BM629" s="185" t="s">
        <v>1441</v>
      </c>
    </row>
    <row r="630" s="2" customFormat="1" ht="24.15" customHeight="1">
      <c r="A630" s="38"/>
      <c r="B630" s="172"/>
      <c r="C630" s="173" t="s">
        <v>1442</v>
      </c>
      <c r="D630" s="173" t="s">
        <v>149</v>
      </c>
      <c r="E630" s="174" t="s">
        <v>1443</v>
      </c>
      <c r="F630" s="175" t="s">
        <v>1444</v>
      </c>
      <c r="G630" s="176" t="s">
        <v>152</v>
      </c>
      <c r="H630" s="177">
        <v>82.799999999999997</v>
      </c>
      <c r="I630" s="178"/>
      <c r="J630" s="179">
        <f>ROUND(I630*H630,2)</f>
        <v>0</v>
      </c>
      <c r="K630" s="180"/>
      <c r="L630" s="39"/>
      <c r="M630" s="181" t="s">
        <v>1</v>
      </c>
      <c r="N630" s="182" t="s">
        <v>38</v>
      </c>
      <c r="O630" s="77"/>
      <c r="P630" s="183">
        <f>O630*H630</f>
        <v>0</v>
      </c>
      <c r="Q630" s="183">
        <v>4.5000000000000003E-05</v>
      </c>
      <c r="R630" s="183">
        <f>Q630*H630</f>
        <v>0.0037260000000000001</v>
      </c>
      <c r="S630" s="183">
        <v>0</v>
      </c>
      <c r="T630" s="184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85" t="s">
        <v>179</v>
      </c>
      <c r="AT630" s="185" t="s">
        <v>149</v>
      </c>
      <c r="AU630" s="185" t="s">
        <v>82</v>
      </c>
      <c r="AY630" s="19" t="s">
        <v>146</v>
      </c>
      <c r="BE630" s="186">
        <f>IF(N630="základní",J630,0)</f>
        <v>0</v>
      </c>
      <c r="BF630" s="186">
        <f>IF(N630="snížená",J630,0)</f>
        <v>0</v>
      </c>
      <c r="BG630" s="186">
        <f>IF(N630="zákl. přenesená",J630,0)</f>
        <v>0</v>
      </c>
      <c r="BH630" s="186">
        <f>IF(N630="sníž. přenesená",J630,0)</f>
        <v>0</v>
      </c>
      <c r="BI630" s="186">
        <f>IF(N630="nulová",J630,0)</f>
        <v>0</v>
      </c>
      <c r="BJ630" s="19" t="s">
        <v>80</v>
      </c>
      <c r="BK630" s="186">
        <f>ROUND(I630*H630,2)</f>
        <v>0</v>
      </c>
      <c r="BL630" s="19" t="s">
        <v>179</v>
      </c>
      <c r="BM630" s="185" t="s">
        <v>1445</v>
      </c>
    </row>
    <row r="631" s="2" customFormat="1" ht="24.15" customHeight="1">
      <c r="A631" s="38"/>
      <c r="B631" s="172"/>
      <c r="C631" s="173" t="s">
        <v>1034</v>
      </c>
      <c r="D631" s="198" t="s">
        <v>149</v>
      </c>
      <c r="E631" s="174" t="s">
        <v>1446</v>
      </c>
      <c r="F631" s="175" t="s">
        <v>1447</v>
      </c>
      <c r="G631" s="176" t="s">
        <v>328</v>
      </c>
      <c r="H631" s="177">
        <v>1.776</v>
      </c>
      <c r="I631" s="178"/>
      <c r="J631" s="179">
        <f>ROUND(I631*H631,2)</f>
        <v>0</v>
      </c>
      <c r="K631" s="180"/>
      <c r="L631" s="39"/>
      <c r="M631" s="181" t="s">
        <v>1</v>
      </c>
      <c r="N631" s="182" t="s">
        <v>38</v>
      </c>
      <c r="O631" s="77"/>
      <c r="P631" s="183">
        <f>O631*H631</f>
        <v>0</v>
      </c>
      <c r="Q631" s="183">
        <v>0</v>
      </c>
      <c r="R631" s="183">
        <f>Q631*H631</f>
        <v>0</v>
      </c>
      <c r="S631" s="183">
        <v>0</v>
      </c>
      <c r="T631" s="184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185" t="s">
        <v>179</v>
      </c>
      <c r="AT631" s="185" t="s">
        <v>149</v>
      </c>
      <c r="AU631" s="185" t="s">
        <v>82</v>
      </c>
      <c r="AY631" s="19" t="s">
        <v>146</v>
      </c>
      <c r="BE631" s="186">
        <f>IF(N631="základní",J631,0)</f>
        <v>0</v>
      </c>
      <c r="BF631" s="186">
        <f>IF(N631="snížená",J631,0)</f>
        <v>0</v>
      </c>
      <c r="BG631" s="186">
        <f>IF(N631="zákl. přenesená",J631,0)</f>
        <v>0</v>
      </c>
      <c r="BH631" s="186">
        <f>IF(N631="sníž. přenesená",J631,0)</f>
        <v>0</v>
      </c>
      <c r="BI631" s="186">
        <f>IF(N631="nulová",J631,0)</f>
        <v>0</v>
      </c>
      <c r="BJ631" s="19" t="s">
        <v>80</v>
      </c>
      <c r="BK631" s="186">
        <f>ROUND(I631*H631,2)</f>
        <v>0</v>
      </c>
      <c r="BL631" s="19" t="s">
        <v>179</v>
      </c>
      <c r="BM631" s="185" t="s">
        <v>1448</v>
      </c>
    </row>
    <row r="632" s="12" customFormat="1" ht="22.8" customHeight="1">
      <c r="A632" s="12"/>
      <c r="B632" s="159"/>
      <c r="C632" s="12"/>
      <c r="D632" s="160" t="s">
        <v>72</v>
      </c>
      <c r="E632" s="170" t="s">
        <v>1449</v>
      </c>
      <c r="F632" s="170" t="s">
        <v>1450</v>
      </c>
      <c r="G632" s="12"/>
      <c r="H632" s="12"/>
      <c r="I632" s="162"/>
      <c r="J632" s="171">
        <f>BK632</f>
        <v>0</v>
      </c>
      <c r="K632" s="12"/>
      <c r="L632" s="159"/>
      <c r="M632" s="164"/>
      <c r="N632" s="165"/>
      <c r="O632" s="165"/>
      <c r="P632" s="166">
        <f>SUM(P633:P637)</f>
        <v>0</v>
      </c>
      <c r="Q632" s="165"/>
      <c r="R632" s="166">
        <f>SUM(R633:R637)</f>
        <v>0.22769329868000002</v>
      </c>
      <c r="S632" s="165"/>
      <c r="T632" s="167">
        <f>SUM(T633:T637)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160" t="s">
        <v>82</v>
      </c>
      <c r="AT632" s="168" t="s">
        <v>72</v>
      </c>
      <c r="AU632" s="168" t="s">
        <v>80</v>
      </c>
      <c r="AY632" s="160" t="s">
        <v>146</v>
      </c>
      <c r="BK632" s="169">
        <f>SUM(BK633:BK637)</f>
        <v>0</v>
      </c>
    </row>
    <row r="633" s="2" customFormat="1" ht="37.8" customHeight="1">
      <c r="A633" s="38"/>
      <c r="B633" s="172"/>
      <c r="C633" s="173" t="s">
        <v>1451</v>
      </c>
      <c r="D633" s="173" t="s">
        <v>149</v>
      </c>
      <c r="E633" s="174" t="s">
        <v>1452</v>
      </c>
      <c r="F633" s="175" t="s">
        <v>1453</v>
      </c>
      <c r="G633" s="176" t="s">
        <v>152</v>
      </c>
      <c r="H633" s="177">
        <v>374.24000000000001</v>
      </c>
      <c r="I633" s="178"/>
      <c r="J633" s="179">
        <f>ROUND(I633*H633,2)</f>
        <v>0</v>
      </c>
      <c r="K633" s="180"/>
      <c r="L633" s="39"/>
      <c r="M633" s="181" t="s">
        <v>1</v>
      </c>
      <c r="N633" s="182" t="s">
        <v>38</v>
      </c>
      <c r="O633" s="77"/>
      <c r="P633" s="183">
        <f>O633*H633</f>
        <v>0</v>
      </c>
      <c r="Q633" s="183">
        <v>2.4232000000000001E-05</v>
      </c>
      <c r="R633" s="183">
        <f>Q633*H633</f>
        <v>0.0090685836800000006</v>
      </c>
      <c r="S633" s="183">
        <v>0</v>
      </c>
      <c r="T633" s="184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185" t="s">
        <v>179</v>
      </c>
      <c r="AT633" s="185" t="s">
        <v>149</v>
      </c>
      <c r="AU633" s="185" t="s">
        <v>82</v>
      </c>
      <c r="AY633" s="19" t="s">
        <v>146</v>
      </c>
      <c r="BE633" s="186">
        <f>IF(N633="základní",J633,0)</f>
        <v>0</v>
      </c>
      <c r="BF633" s="186">
        <f>IF(N633="snížená",J633,0)</f>
        <v>0</v>
      </c>
      <c r="BG633" s="186">
        <f>IF(N633="zákl. přenesená",J633,0)</f>
        <v>0</v>
      </c>
      <c r="BH633" s="186">
        <f>IF(N633="sníž. přenesená",J633,0)</f>
        <v>0</v>
      </c>
      <c r="BI633" s="186">
        <f>IF(N633="nulová",J633,0)</f>
        <v>0</v>
      </c>
      <c r="BJ633" s="19" t="s">
        <v>80</v>
      </c>
      <c r="BK633" s="186">
        <f>ROUND(I633*H633,2)</f>
        <v>0</v>
      </c>
      <c r="BL633" s="19" t="s">
        <v>179</v>
      </c>
      <c r="BM633" s="185" t="s">
        <v>1454</v>
      </c>
    </row>
    <row r="634" s="2" customFormat="1" ht="44.25" customHeight="1">
      <c r="A634" s="38"/>
      <c r="B634" s="172"/>
      <c r="C634" s="173" t="s">
        <v>1455</v>
      </c>
      <c r="D634" s="173" t="s">
        <v>149</v>
      </c>
      <c r="E634" s="174" t="s">
        <v>1456</v>
      </c>
      <c r="F634" s="175" t="s">
        <v>1457</v>
      </c>
      <c r="G634" s="176" t="s">
        <v>152</v>
      </c>
      <c r="H634" s="177">
        <v>374.24000000000001</v>
      </c>
      <c r="I634" s="178"/>
      <c r="J634" s="179">
        <f>ROUND(I634*H634,2)</f>
        <v>0</v>
      </c>
      <c r="K634" s="180"/>
      <c r="L634" s="39"/>
      <c r="M634" s="181" t="s">
        <v>1</v>
      </c>
      <c r="N634" s="182" t="s">
        <v>38</v>
      </c>
      <c r="O634" s="77"/>
      <c r="P634" s="183">
        <f>O634*H634</f>
        <v>0</v>
      </c>
      <c r="Q634" s="183">
        <v>0.00021599999999999999</v>
      </c>
      <c r="R634" s="183">
        <f>Q634*H634</f>
        <v>0.080835839999999992</v>
      </c>
      <c r="S634" s="183">
        <v>0</v>
      </c>
      <c r="T634" s="184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85" t="s">
        <v>179</v>
      </c>
      <c r="AT634" s="185" t="s">
        <v>149</v>
      </c>
      <c r="AU634" s="185" t="s">
        <v>82</v>
      </c>
      <c r="AY634" s="19" t="s">
        <v>146</v>
      </c>
      <c r="BE634" s="186">
        <f>IF(N634="základní",J634,0)</f>
        <v>0</v>
      </c>
      <c r="BF634" s="186">
        <f>IF(N634="snížená",J634,0)</f>
        <v>0</v>
      </c>
      <c r="BG634" s="186">
        <f>IF(N634="zákl. přenesená",J634,0)</f>
        <v>0</v>
      </c>
      <c r="BH634" s="186">
        <f>IF(N634="sníž. přenesená",J634,0)</f>
        <v>0</v>
      </c>
      <c r="BI634" s="186">
        <f>IF(N634="nulová",J634,0)</f>
        <v>0</v>
      </c>
      <c r="BJ634" s="19" t="s">
        <v>80</v>
      </c>
      <c r="BK634" s="186">
        <f>ROUND(I634*H634,2)</f>
        <v>0</v>
      </c>
      <c r="BL634" s="19" t="s">
        <v>179</v>
      </c>
      <c r="BM634" s="185" t="s">
        <v>1458</v>
      </c>
    </row>
    <row r="635" s="2" customFormat="1" ht="24.15" customHeight="1">
      <c r="A635" s="38"/>
      <c r="B635" s="172"/>
      <c r="C635" s="173" t="s">
        <v>1459</v>
      </c>
      <c r="D635" s="173" t="s">
        <v>149</v>
      </c>
      <c r="E635" s="174" t="s">
        <v>1460</v>
      </c>
      <c r="F635" s="175" t="s">
        <v>1461</v>
      </c>
      <c r="G635" s="176" t="s">
        <v>152</v>
      </c>
      <c r="H635" s="177">
        <v>318.69999999999999</v>
      </c>
      <c r="I635" s="178"/>
      <c r="J635" s="179">
        <f>ROUND(I635*H635,2)</f>
        <v>0</v>
      </c>
      <c r="K635" s="180"/>
      <c r="L635" s="39"/>
      <c r="M635" s="181" t="s">
        <v>1</v>
      </c>
      <c r="N635" s="182" t="s">
        <v>38</v>
      </c>
      <c r="O635" s="77"/>
      <c r="P635" s="183">
        <f>O635*H635</f>
        <v>0</v>
      </c>
      <c r="Q635" s="183">
        <v>0.00012765000000000001</v>
      </c>
      <c r="R635" s="183">
        <f>Q635*H635</f>
        <v>0.040682055000000002</v>
      </c>
      <c r="S635" s="183">
        <v>0</v>
      </c>
      <c r="T635" s="184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185" t="s">
        <v>179</v>
      </c>
      <c r="AT635" s="185" t="s">
        <v>149</v>
      </c>
      <c r="AU635" s="185" t="s">
        <v>82</v>
      </c>
      <c r="AY635" s="19" t="s">
        <v>146</v>
      </c>
      <c r="BE635" s="186">
        <f>IF(N635="základní",J635,0)</f>
        <v>0</v>
      </c>
      <c r="BF635" s="186">
        <f>IF(N635="snížená",J635,0)</f>
        <v>0</v>
      </c>
      <c r="BG635" s="186">
        <f>IF(N635="zákl. přenesená",J635,0)</f>
        <v>0</v>
      </c>
      <c r="BH635" s="186">
        <f>IF(N635="sníž. přenesená",J635,0)</f>
        <v>0</v>
      </c>
      <c r="BI635" s="186">
        <f>IF(N635="nulová",J635,0)</f>
        <v>0</v>
      </c>
      <c r="BJ635" s="19" t="s">
        <v>80</v>
      </c>
      <c r="BK635" s="186">
        <f>ROUND(I635*H635,2)</f>
        <v>0</v>
      </c>
      <c r="BL635" s="19" t="s">
        <v>179</v>
      </c>
      <c r="BM635" s="185" t="s">
        <v>1462</v>
      </c>
    </row>
    <row r="636" s="2" customFormat="1" ht="24.15" customHeight="1">
      <c r="A636" s="38"/>
      <c r="B636" s="172"/>
      <c r="C636" s="173" t="s">
        <v>1038</v>
      </c>
      <c r="D636" s="173" t="s">
        <v>149</v>
      </c>
      <c r="E636" s="174" t="s">
        <v>1463</v>
      </c>
      <c r="F636" s="175" t="s">
        <v>1464</v>
      </c>
      <c r="G636" s="176" t="s">
        <v>152</v>
      </c>
      <c r="H636" s="177">
        <v>660.10000000000002</v>
      </c>
      <c r="I636" s="178"/>
      <c r="J636" s="179">
        <f>ROUND(I636*H636,2)</f>
        <v>0</v>
      </c>
      <c r="K636" s="180"/>
      <c r="L636" s="39"/>
      <c r="M636" s="181" t="s">
        <v>1</v>
      </c>
      <c r="N636" s="182" t="s">
        <v>38</v>
      </c>
      <c r="O636" s="77"/>
      <c r="P636" s="183">
        <f>O636*H636</f>
        <v>0</v>
      </c>
      <c r="Q636" s="183">
        <v>0.00013899999999999999</v>
      </c>
      <c r="R636" s="183">
        <f>Q636*H636</f>
        <v>0.091753899999999999</v>
      </c>
      <c r="S636" s="183">
        <v>0</v>
      </c>
      <c r="T636" s="184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185" t="s">
        <v>179</v>
      </c>
      <c r="AT636" s="185" t="s">
        <v>149</v>
      </c>
      <c r="AU636" s="185" t="s">
        <v>82</v>
      </c>
      <c r="AY636" s="19" t="s">
        <v>146</v>
      </c>
      <c r="BE636" s="186">
        <f>IF(N636="základní",J636,0)</f>
        <v>0</v>
      </c>
      <c r="BF636" s="186">
        <f>IF(N636="snížená",J636,0)</f>
        <v>0</v>
      </c>
      <c r="BG636" s="186">
        <f>IF(N636="zákl. přenesená",J636,0)</f>
        <v>0</v>
      </c>
      <c r="BH636" s="186">
        <f>IF(N636="sníž. přenesená",J636,0)</f>
        <v>0</v>
      </c>
      <c r="BI636" s="186">
        <f>IF(N636="nulová",J636,0)</f>
        <v>0</v>
      </c>
      <c r="BJ636" s="19" t="s">
        <v>80</v>
      </c>
      <c r="BK636" s="186">
        <f>ROUND(I636*H636,2)</f>
        <v>0</v>
      </c>
      <c r="BL636" s="19" t="s">
        <v>179</v>
      </c>
      <c r="BM636" s="185" t="s">
        <v>1465</v>
      </c>
    </row>
    <row r="637" s="2" customFormat="1" ht="24.15" customHeight="1">
      <c r="A637" s="38"/>
      <c r="B637" s="172"/>
      <c r="C637" s="173" t="s">
        <v>1466</v>
      </c>
      <c r="D637" s="173" t="s">
        <v>149</v>
      </c>
      <c r="E637" s="174" t="s">
        <v>1467</v>
      </c>
      <c r="F637" s="175" t="s">
        <v>1468</v>
      </c>
      <c r="G637" s="176" t="s">
        <v>152</v>
      </c>
      <c r="H637" s="177">
        <v>32.840000000000003</v>
      </c>
      <c r="I637" s="178"/>
      <c r="J637" s="179">
        <f>ROUND(I637*H637,2)</f>
        <v>0</v>
      </c>
      <c r="K637" s="180"/>
      <c r="L637" s="39"/>
      <c r="M637" s="181" t="s">
        <v>1</v>
      </c>
      <c r="N637" s="182" t="s">
        <v>38</v>
      </c>
      <c r="O637" s="77"/>
      <c r="P637" s="183">
        <f>O637*H637</f>
        <v>0</v>
      </c>
      <c r="Q637" s="183">
        <v>0.00016300000000000001</v>
      </c>
      <c r="R637" s="183">
        <f>Q637*H637</f>
        <v>0.0053529200000000006</v>
      </c>
      <c r="S637" s="183">
        <v>0</v>
      </c>
      <c r="T637" s="184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185" t="s">
        <v>179</v>
      </c>
      <c r="AT637" s="185" t="s">
        <v>149</v>
      </c>
      <c r="AU637" s="185" t="s">
        <v>82</v>
      </c>
      <c r="AY637" s="19" t="s">
        <v>146</v>
      </c>
      <c r="BE637" s="186">
        <f>IF(N637="základní",J637,0)</f>
        <v>0</v>
      </c>
      <c r="BF637" s="186">
        <f>IF(N637="snížená",J637,0)</f>
        <v>0</v>
      </c>
      <c r="BG637" s="186">
        <f>IF(N637="zákl. přenesená",J637,0)</f>
        <v>0</v>
      </c>
      <c r="BH637" s="186">
        <f>IF(N637="sníž. přenesená",J637,0)</f>
        <v>0</v>
      </c>
      <c r="BI637" s="186">
        <f>IF(N637="nulová",J637,0)</f>
        <v>0</v>
      </c>
      <c r="BJ637" s="19" t="s">
        <v>80</v>
      </c>
      <c r="BK637" s="186">
        <f>ROUND(I637*H637,2)</f>
        <v>0</v>
      </c>
      <c r="BL637" s="19" t="s">
        <v>179</v>
      </c>
      <c r="BM637" s="185" t="s">
        <v>1469</v>
      </c>
    </row>
    <row r="638" s="12" customFormat="1" ht="22.8" customHeight="1">
      <c r="A638" s="12"/>
      <c r="B638" s="159"/>
      <c r="C638" s="12"/>
      <c r="D638" s="160" t="s">
        <v>72</v>
      </c>
      <c r="E638" s="170" t="s">
        <v>1470</v>
      </c>
      <c r="F638" s="170" t="s">
        <v>1471</v>
      </c>
      <c r="G638" s="12"/>
      <c r="H638" s="12"/>
      <c r="I638" s="162"/>
      <c r="J638" s="171">
        <f>BK638</f>
        <v>0</v>
      </c>
      <c r="K638" s="12"/>
      <c r="L638" s="159"/>
      <c r="M638" s="164"/>
      <c r="N638" s="165"/>
      <c r="O638" s="165"/>
      <c r="P638" s="166">
        <f>SUM(P639:P642)</f>
        <v>0</v>
      </c>
      <c r="Q638" s="165"/>
      <c r="R638" s="166">
        <f>SUM(R639:R642)</f>
        <v>0.81353979519999997</v>
      </c>
      <c r="S638" s="165"/>
      <c r="T638" s="167">
        <f>SUM(T639:T642)</f>
        <v>0.150561</v>
      </c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R638" s="160" t="s">
        <v>82</v>
      </c>
      <c r="AT638" s="168" t="s">
        <v>72</v>
      </c>
      <c r="AU638" s="168" t="s">
        <v>80</v>
      </c>
      <c r="AY638" s="160" t="s">
        <v>146</v>
      </c>
      <c r="BK638" s="169">
        <f>SUM(BK639:BK642)</f>
        <v>0</v>
      </c>
    </row>
    <row r="639" s="2" customFormat="1" ht="33" customHeight="1">
      <c r="A639" s="38"/>
      <c r="B639" s="172"/>
      <c r="C639" s="173" t="s">
        <v>1042</v>
      </c>
      <c r="D639" s="173" t="s">
        <v>149</v>
      </c>
      <c r="E639" s="174" t="s">
        <v>1472</v>
      </c>
      <c r="F639" s="175" t="s">
        <v>1473</v>
      </c>
      <c r="G639" s="176" t="s">
        <v>152</v>
      </c>
      <c r="H639" s="177">
        <v>1003.74</v>
      </c>
      <c r="I639" s="178"/>
      <c r="J639" s="179">
        <f>ROUND(I639*H639,2)</f>
        <v>0</v>
      </c>
      <c r="K639" s="180"/>
      <c r="L639" s="39"/>
      <c r="M639" s="181" t="s">
        <v>1</v>
      </c>
      <c r="N639" s="182" t="s">
        <v>38</v>
      </c>
      <c r="O639" s="77"/>
      <c r="P639" s="183">
        <f>O639*H639</f>
        <v>0</v>
      </c>
      <c r="Q639" s="183">
        <v>2.08E-06</v>
      </c>
      <c r="R639" s="183">
        <f>Q639*H639</f>
        <v>0.0020877792000000002</v>
      </c>
      <c r="S639" s="183">
        <v>0.00014999999999999999</v>
      </c>
      <c r="T639" s="184">
        <f>S639*H639</f>
        <v>0.150561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185" t="s">
        <v>179</v>
      </c>
      <c r="AT639" s="185" t="s">
        <v>149</v>
      </c>
      <c r="AU639" s="185" t="s">
        <v>82</v>
      </c>
      <c r="AY639" s="19" t="s">
        <v>146</v>
      </c>
      <c r="BE639" s="186">
        <f>IF(N639="základní",J639,0)</f>
        <v>0</v>
      </c>
      <c r="BF639" s="186">
        <f>IF(N639="snížená",J639,0)</f>
        <v>0</v>
      </c>
      <c r="BG639" s="186">
        <f>IF(N639="zákl. přenesená",J639,0)</f>
        <v>0</v>
      </c>
      <c r="BH639" s="186">
        <f>IF(N639="sníž. přenesená",J639,0)</f>
        <v>0</v>
      </c>
      <c r="BI639" s="186">
        <f>IF(N639="nulová",J639,0)</f>
        <v>0</v>
      </c>
      <c r="BJ639" s="19" t="s">
        <v>80</v>
      </c>
      <c r="BK639" s="186">
        <f>ROUND(I639*H639,2)</f>
        <v>0</v>
      </c>
      <c r="BL639" s="19" t="s">
        <v>179</v>
      </c>
      <c r="BM639" s="185" t="s">
        <v>1474</v>
      </c>
    </row>
    <row r="640" s="2" customFormat="1" ht="24.15" customHeight="1">
      <c r="A640" s="38"/>
      <c r="B640" s="172"/>
      <c r="C640" s="173" t="s">
        <v>1475</v>
      </c>
      <c r="D640" s="173" t="s">
        <v>149</v>
      </c>
      <c r="E640" s="174" t="s">
        <v>1476</v>
      </c>
      <c r="F640" s="175" t="s">
        <v>1477</v>
      </c>
      <c r="G640" s="176" t="s">
        <v>152</v>
      </c>
      <c r="H640" s="177">
        <v>1003.74</v>
      </c>
      <c r="I640" s="178"/>
      <c r="J640" s="179">
        <f>ROUND(I640*H640,2)</f>
        <v>0</v>
      </c>
      <c r="K640" s="180"/>
      <c r="L640" s="39"/>
      <c r="M640" s="181" t="s">
        <v>1</v>
      </c>
      <c r="N640" s="182" t="s">
        <v>38</v>
      </c>
      <c r="O640" s="77"/>
      <c r="P640" s="183">
        <f>O640*H640</f>
        <v>0</v>
      </c>
      <c r="Q640" s="183">
        <v>0.00044000000000000002</v>
      </c>
      <c r="R640" s="183">
        <f>Q640*H640</f>
        <v>0.44164560000000003</v>
      </c>
      <c r="S640" s="183">
        <v>0</v>
      </c>
      <c r="T640" s="184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185" t="s">
        <v>179</v>
      </c>
      <c r="AT640" s="185" t="s">
        <v>149</v>
      </c>
      <c r="AU640" s="185" t="s">
        <v>82</v>
      </c>
      <c r="AY640" s="19" t="s">
        <v>146</v>
      </c>
      <c r="BE640" s="186">
        <f>IF(N640="základní",J640,0)</f>
        <v>0</v>
      </c>
      <c r="BF640" s="186">
        <f>IF(N640="snížená",J640,0)</f>
        <v>0</v>
      </c>
      <c r="BG640" s="186">
        <f>IF(N640="zákl. přenesená",J640,0)</f>
        <v>0</v>
      </c>
      <c r="BH640" s="186">
        <f>IF(N640="sníž. přenesená",J640,0)</f>
        <v>0</v>
      </c>
      <c r="BI640" s="186">
        <f>IF(N640="nulová",J640,0)</f>
        <v>0</v>
      </c>
      <c r="BJ640" s="19" t="s">
        <v>80</v>
      </c>
      <c r="BK640" s="186">
        <f>ROUND(I640*H640,2)</f>
        <v>0</v>
      </c>
      <c r="BL640" s="19" t="s">
        <v>179</v>
      </c>
      <c r="BM640" s="185" t="s">
        <v>1478</v>
      </c>
    </row>
    <row r="641" s="2" customFormat="1" ht="24.15" customHeight="1">
      <c r="A641" s="38"/>
      <c r="B641" s="172"/>
      <c r="C641" s="173" t="s">
        <v>1046</v>
      </c>
      <c r="D641" s="173" t="s">
        <v>149</v>
      </c>
      <c r="E641" s="174" t="s">
        <v>1479</v>
      </c>
      <c r="F641" s="175" t="s">
        <v>1480</v>
      </c>
      <c r="G641" s="176" t="s">
        <v>152</v>
      </c>
      <c r="H641" s="177">
        <v>1003.74</v>
      </c>
      <c r="I641" s="178"/>
      <c r="J641" s="179">
        <f>ROUND(I641*H641,2)</f>
        <v>0</v>
      </c>
      <c r="K641" s="180"/>
      <c r="L641" s="39"/>
      <c r="M641" s="181" t="s">
        <v>1</v>
      </c>
      <c r="N641" s="182" t="s">
        <v>38</v>
      </c>
      <c r="O641" s="77"/>
      <c r="P641" s="183">
        <f>O641*H641</f>
        <v>0</v>
      </c>
      <c r="Q641" s="183">
        <v>0.00025839999999999999</v>
      </c>
      <c r="R641" s="183">
        <f>Q641*H641</f>
        <v>0.25936641599999999</v>
      </c>
      <c r="S641" s="183">
        <v>0</v>
      </c>
      <c r="T641" s="184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185" t="s">
        <v>179</v>
      </c>
      <c r="AT641" s="185" t="s">
        <v>149</v>
      </c>
      <c r="AU641" s="185" t="s">
        <v>82</v>
      </c>
      <c r="AY641" s="19" t="s">
        <v>146</v>
      </c>
      <c r="BE641" s="186">
        <f>IF(N641="základní",J641,0)</f>
        <v>0</v>
      </c>
      <c r="BF641" s="186">
        <f>IF(N641="snížená",J641,0)</f>
        <v>0</v>
      </c>
      <c r="BG641" s="186">
        <f>IF(N641="zákl. přenesená",J641,0)</f>
        <v>0</v>
      </c>
      <c r="BH641" s="186">
        <f>IF(N641="sníž. přenesená",J641,0)</f>
        <v>0</v>
      </c>
      <c r="BI641" s="186">
        <f>IF(N641="nulová",J641,0)</f>
        <v>0</v>
      </c>
      <c r="BJ641" s="19" t="s">
        <v>80</v>
      </c>
      <c r="BK641" s="186">
        <f>ROUND(I641*H641,2)</f>
        <v>0</v>
      </c>
      <c r="BL641" s="19" t="s">
        <v>179</v>
      </c>
      <c r="BM641" s="185" t="s">
        <v>1481</v>
      </c>
    </row>
    <row r="642" s="2" customFormat="1" ht="33" customHeight="1">
      <c r="A642" s="38"/>
      <c r="B642" s="172"/>
      <c r="C642" s="173" t="s">
        <v>1482</v>
      </c>
      <c r="D642" s="173" t="s">
        <v>149</v>
      </c>
      <c r="E642" s="174" t="s">
        <v>1483</v>
      </c>
      <c r="F642" s="175" t="s">
        <v>1484</v>
      </c>
      <c r="G642" s="176" t="s">
        <v>152</v>
      </c>
      <c r="H642" s="177">
        <v>276.10000000000002</v>
      </c>
      <c r="I642" s="178"/>
      <c r="J642" s="179">
        <f>ROUND(I642*H642,2)</f>
        <v>0</v>
      </c>
      <c r="K642" s="180"/>
      <c r="L642" s="39"/>
      <c r="M642" s="181" t="s">
        <v>1</v>
      </c>
      <c r="N642" s="182" t="s">
        <v>38</v>
      </c>
      <c r="O642" s="77"/>
      <c r="P642" s="183">
        <f>O642*H642</f>
        <v>0</v>
      </c>
      <c r="Q642" s="183">
        <v>0.00040000000000000002</v>
      </c>
      <c r="R642" s="183">
        <f>Q642*H642</f>
        <v>0.11044000000000001</v>
      </c>
      <c r="S642" s="183">
        <v>0</v>
      </c>
      <c r="T642" s="184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185" t="s">
        <v>179</v>
      </c>
      <c r="AT642" s="185" t="s">
        <v>149</v>
      </c>
      <c r="AU642" s="185" t="s">
        <v>82</v>
      </c>
      <c r="AY642" s="19" t="s">
        <v>146</v>
      </c>
      <c r="BE642" s="186">
        <f>IF(N642="základní",J642,0)</f>
        <v>0</v>
      </c>
      <c r="BF642" s="186">
        <f>IF(N642="snížená",J642,0)</f>
        <v>0</v>
      </c>
      <c r="BG642" s="186">
        <f>IF(N642="zákl. přenesená",J642,0)</f>
        <v>0</v>
      </c>
      <c r="BH642" s="186">
        <f>IF(N642="sníž. přenesená",J642,0)</f>
        <v>0</v>
      </c>
      <c r="BI642" s="186">
        <f>IF(N642="nulová",J642,0)</f>
        <v>0</v>
      </c>
      <c r="BJ642" s="19" t="s">
        <v>80</v>
      </c>
      <c r="BK642" s="186">
        <f>ROUND(I642*H642,2)</f>
        <v>0</v>
      </c>
      <c r="BL642" s="19" t="s">
        <v>179</v>
      </c>
      <c r="BM642" s="185" t="s">
        <v>1485</v>
      </c>
    </row>
    <row r="643" s="12" customFormat="1" ht="25.92" customHeight="1">
      <c r="A643" s="12"/>
      <c r="B643" s="159"/>
      <c r="C643" s="12"/>
      <c r="D643" s="160" t="s">
        <v>72</v>
      </c>
      <c r="E643" s="161" t="s">
        <v>1486</v>
      </c>
      <c r="F643" s="161" t="s">
        <v>1487</v>
      </c>
      <c r="G643" s="12"/>
      <c r="H643" s="12"/>
      <c r="I643" s="162"/>
      <c r="J643" s="163">
        <f>BK643</f>
        <v>0</v>
      </c>
      <c r="K643" s="12"/>
      <c r="L643" s="159"/>
      <c r="M643" s="164"/>
      <c r="N643" s="165"/>
      <c r="O643" s="165"/>
      <c r="P643" s="166">
        <f>P644+P649+P653+P655</f>
        <v>0</v>
      </c>
      <c r="Q643" s="165"/>
      <c r="R643" s="166">
        <f>R644+R649+R653+R655</f>
        <v>0</v>
      </c>
      <c r="S643" s="165"/>
      <c r="T643" s="167">
        <f>T644+T649+T653+T655</f>
        <v>0</v>
      </c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R643" s="160" t="s">
        <v>163</v>
      </c>
      <c r="AT643" s="168" t="s">
        <v>72</v>
      </c>
      <c r="AU643" s="168" t="s">
        <v>73</v>
      </c>
      <c r="AY643" s="160" t="s">
        <v>146</v>
      </c>
      <c r="BK643" s="169">
        <f>BK644+BK649+BK653+BK655</f>
        <v>0</v>
      </c>
    </row>
    <row r="644" s="12" customFormat="1" ht="22.8" customHeight="1">
      <c r="A644" s="12"/>
      <c r="B644" s="159"/>
      <c r="C644" s="12"/>
      <c r="D644" s="160" t="s">
        <v>72</v>
      </c>
      <c r="E644" s="170" t="s">
        <v>1488</v>
      </c>
      <c r="F644" s="170" t="s">
        <v>1489</v>
      </c>
      <c r="G644" s="12"/>
      <c r="H644" s="12"/>
      <c r="I644" s="162"/>
      <c r="J644" s="171">
        <f>BK644</f>
        <v>0</v>
      </c>
      <c r="K644" s="12"/>
      <c r="L644" s="159"/>
      <c r="M644" s="164"/>
      <c r="N644" s="165"/>
      <c r="O644" s="165"/>
      <c r="P644" s="166">
        <f>SUM(P645:P648)</f>
        <v>0</v>
      </c>
      <c r="Q644" s="165"/>
      <c r="R644" s="166">
        <f>SUM(R645:R648)</f>
        <v>0</v>
      </c>
      <c r="S644" s="165"/>
      <c r="T644" s="167">
        <f>SUM(T645:T648)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160" t="s">
        <v>163</v>
      </c>
      <c r="AT644" s="168" t="s">
        <v>72</v>
      </c>
      <c r="AU644" s="168" t="s">
        <v>80</v>
      </c>
      <c r="AY644" s="160" t="s">
        <v>146</v>
      </c>
      <c r="BK644" s="169">
        <f>SUM(BK645:BK648)</f>
        <v>0</v>
      </c>
    </row>
    <row r="645" s="2" customFormat="1" ht="16.5" customHeight="1">
      <c r="A645" s="38"/>
      <c r="B645" s="172"/>
      <c r="C645" s="173" t="s">
        <v>1490</v>
      </c>
      <c r="D645" s="173" t="s">
        <v>149</v>
      </c>
      <c r="E645" s="174" t="s">
        <v>1491</v>
      </c>
      <c r="F645" s="175" t="s">
        <v>1492</v>
      </c>
      <c r="G645" s="176" t="s">
        <v>1493</v>
      </c>
      <c r="H645" s="177">
        <v>1</v>
      </c>
      <c r="I645" s="178"/>
      <c r="J645" s="179">
        <f>ROUND(I645*H645,2)</f>
        <v>0</v>
      </c>
      <c r="K645" s="180"/>
      <c r="L645" s="39"/>
      <c r="M645" s="181" t="s">
        <v>1</v>
      </c>
      <c r="N645" s="182" t="s">
        <v>38</v>
      </c>
      <c r="O645" s="77"/>
      <c r="P645" s="183">
        <f>O645*H645</f>
        <v>0</v>
      </c>
      <c r="Q645" s="183">
        <v>0</v>
      </c>
      <c r="R645" s="183">
        <f>Q645*H645</f>
        <v>0</v>
      </c>
      <c r="S645" s="183">
        <v>0</v>
      </c>
      <c r="T645" s="184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185" t="s">
        <v>1494</v>
      </c>
      <c r="AT645" s="185" t="s">
        <v>149</v>
      </c>
      <c r="AU645" s="185" t="s">
        <v>82</v>
      </c>
      <c r="AY645" s="19" t="s">
        <v>146</v>
      </c>
      <c r="BE645" s="186">
        <f>IF(N645="základní",J645,0)</f>
        <v>0</v>
      </c>
      <c r="BF645" s="186">
        <f>IF(N645="snížená",J645,0)</f>
        <v>0</v>
      </c>
      <c r="BG645" s="186">
        <f>IF(N645="zákl. přenesená",J645,0)</f>
        <v>0</v>
      </c>
      <c r="BH645" s="186">
        <f>IF(N645="sníž. přenesená",J645,0)</f>
        <v>0</v>
      </c>
      <c r="BI645" s="186">
        <f>IF(N645="nulová",J645,0)</f>
        <v>0</v>
      </c>
      <c r="BJ645" s="19" t="s">
        <v>80</v>
      </c>
      <c r="BK645" s="186">
        <f>ROUND(I645*H645,2)</f>
        <v>0</v>
      </c>
      <c r="BL645" s="19" t="s">
        <v>1494</v>
      </c>
      <c r="BM645" s="185" t="s">
        <v>1495</v>
      </c>
    </row>
    <row r="646" s="2" customFormat="1" ht="16.5" customHeight="1">
      <c r="A646" s="38"/>
      <c r="B646" s="172"/>
      <c r="C646" s="173" t="s">
        <v>1496</v>
      </c>
      <c r="D646" s="173" t="s">
        <v>149</v>
      </c>
      <c r="E646" s="174" t="s">
        <v>1497</v>
      </c>
      <c r="F646" s="175" t="s">
        <v>1498</v>
      </c>
      <c r="G646" s="176" t="s">
        <v>1499</v>
      </c>
      <c r="H646" s="177">
        <v>1</v>
      </c>
      <c r="I646" s="178"/>
      <c r="J646" s="179">
        <f>ROUND(I646*H646,2)</f>
        <v>0</v>
      </c>
      <c r="K646" s="180"/>
      <c r="L646" s="39"/>
      <c r="M646" s="181" t="s">
        <v>1</v>
      </c>
      <c r="N646" s="182" t="s">
        <v>38</v>
      </c>
      <c r="O646" s="77"/>
      <c r="P646" s="183">
        <f>O646*H646</f>
        <v>0</v>
      </c>
      <c r="Q646" s="183">
        <v>0</v>
      </c>
      <c r="R646" s="183">
        <f>Q646*H646</f>
        <v>0</v>
      </c>
      <c r="S646" s="183">
        <v>0</v>
      </c>
      <c r="T646" s="184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185" t="s">
        <v>1494</v>
      </c>
      <c r="AT646" s="185" t="s">
        <v>149</v>
      </c>
      <c r="AU646" s="185" t="s">
        <v>82</v>
      </c>
      <c r="AY646" s="19" t="s">
        <v>146</v>
      </c>
      <c r="BE646" s="186">
        <f>IF(N646="základní",J646,0)</f>
        <v>0</v>
      </c>
      <c r="BF646" s="186">
        <f>IF(N646="snížená",J646,0)</f>
        <v>0</v>
      </c>
      <c r="BG646" s="186">
        <f>IF(N646="zákl. přenesená",J646,0)</f>
        <v>0</v>
      </c>
      <c r="BH646" s="186">
        <f>IF(N646="sníž. přenesená",J646,0)</f>
        <v>0</v>
      </c>
      <c r="BI646" s="186">
        <f>IF(N646="nulová",J646,0)</f>
        <v>0</v>
      </c>
      <c r="BJ646" s="19" t="s">
        <v>80</v>
      </c>
      <c r="BK646" s="186">
        <f>ROUND(I646*H646,2)</f>
        <v>0</v>
      </c>
      <c r="BL646" s="19" t="s">
        <v>1494</v>
      </c>
      <c r="BM646" s="185" t="s">
        <v>1500</v>
      </c>
    </row>
    <row r="647" s="15" customFormat="1">
      <c r="A647" s="15"/>
      <c r="B647" s="217"/>
      <c r="C647" s="15"/>
      <c r="D647" s="200" t="s">
        <v>247</v>
      </c>
      <c r="E647" s="218" t="s">
        <v>1</v>
      </c>
      <c r="F647" s="219" t="s">
        <v>1501</v>
      </c>
      <c r="G647" s="15"/>
      <c r="H647" s="218" t="s">
        <v>1</v>
      </c>
      <c r="I647" s="220"/>
      <c r="J647" s="15"/>
      <c r="K647" s="15"/>
      <c r="L647" s="217"/>
      <c r="M647" s="221"/>
      <c r="N647" s="222"/>
      <c r="O647" s="222"/>
      <c r="P647" s="222"/>
      <c r="Q647" s="222"/>
      <c r="R647" s="222"/>
      <c r="S647" s="222"/>
      <c r="T647" s="223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18" t="s">
        <v>247</v>
      </c>
      <c r="AU647" s="218" t="s">
        <v>82</v>
      </c>
      <c r="AV647" s="15" t="s">
        <v>80</v>
      </c>
      <c r="AW647" s="15" t="s">
        <v>31</v>
      </c>
      <c r="AX647" s="15" t="s">
        <v>73</v>
      </c>
      <c r="AY647" s="218" t="s">
        <v>146</v>
      </c>
    </row>
    <row r="648" s="13" customFormat="1">
      <c r="A648" s="13"/>
      <c r="B648" s="199"/>
      <c r="C648" s="13"/>
      <c r="D648" s="200" t="s">
        <v>247</v>
      </c>
      <c r="E648" s="201" t="s">
        <v>1</v>
      </c>
      <c r="F648" s="202" t="s">
        <v>80</v>
      </c>
      <c r="G648" s="13"/>
      <c r="H648" s="203">
        <v>1</v>
      </c>
      <c r="I648" s="204"/>
      <c r="J648" s="13"/>
      <c r="K648" s="13"/>
      <c r="L648" s="199"/>
      <c r="M648" s="205"/>
      <c r="N648" s="206"/>
      <c r="O648" s="206"/>
      <c r="P648" s="206"/>
      <c r="Q648" s="206"/>
      <c r="R648" s="206"/>
      <c r="S648" s="206"/>
      <c r="T648" s="20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01" t="s">
        <v>247</v>
      </c>
      <c r="AU648" s="201" t="s">
        <v>82</v>
      </c>
      <c r="AV648" s="13" t="s">
        <v>82</v>
      </c>
      <c r="AW648" s="13" t="s">
        <v>31</v>
      </c>
      <c r="AX648" s="13" t="s">
        <v>80</v>
      </c>
      <c r="AY648" s="201" t="s">
        <v>146</v>
      </c>
    </row>
    <row r="649" s="12" customFormat="1" ht="22.8" customHeight="1">
      <c r="A649" s="12"/>
      <c r="B649" s="159"/>
      <c r="C649" s="12"/>
      <c r="D649" s="160" t="s">
        <v>72</v>
      </c>
      <c r="E649" s="170" t="s">
        <v>1502</v>
      </c>
      <c r="F649" s="170" t="s">
        <v>1503</v>
      </c>
      <c r="G649" s="12"/>
      <c r="H649" s="12"/>
      <c r="I649" s="162"/>
      <c r="J649" s="171">
        <f>BK649</f>
        <v>0</v>
      </c>
      <c r="K649" s="12"/>
      <c r="L649" s="159"/>
      <c r="M649" s="164"/>
      <c r="N649" s="165"/>
      <c r="O649" s="165"/>
      <c r="P649" s="166">
        <f>SUM(P650:P652)</f>
        <v>0</v>
      </c>
      <c r="Q649" s="165"/>
      <c r="R649" s="166">
        <f>SUM(R650:R652)</f>
        <v>0</v>
      </c>
      <c r="S649" s="165"/>
      <c r="T649" s="167">
        <f>SUM(T650:T652)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160" t="s">
        <v>163</v>
      </c>
      <c r="AT649" s="168" t="s">
        <v>72</v>
      </c>
      <c r="AU649" s="168" t="s">
        <v>80</v>
      </c>
      <c r="AY649" s="160" t="s">
        <v>146</v>
      </c>
      <c r="BK649" s="169">
        <f>SUM(BK650:BK652)</f>
        <v>0</v>
      </c>
    </row>
    <row r="650" s="2" customFormat="1" ht="16.5" customHeight="1">
      <c r="A650" s="38"/>
      <c r="B650" s="172"/>
      <c r="C650" s="173" t="s">
        <v>1504</v>
      </c>
      <c r="D650" s="173" t="s">
        <v>149</v>
      </c>
      <c r="E650" s="174" t="s">
        <v>1505</v>
      </c>
      <c r="F650" s="175" t="s">
        <v>1506</v>
      </c>
      <c r="G650" s="176" t="s">
        <v>1493</v>
      </c>
      <c r="H650" s="177">
        <v>1</v>
      </c>
      <c r="I650" s="178"/>
      <c r="J650" s="179">
        <f>ROUND(I650*H650,2)</f>
        <v>0</v>
      </c>
      <c r="K650" s="180"/>
      <c r="L650" s="39"/>
      <c r="M650" s="181" t="s">
        <v>1</v>
      </c>
      <c r="N650" s="182" t="s">
        <v>38</v>
      </c>
      <c r="O650" s="77"/>
      <c r="P650" s="183">
        <f>O650*H650</f>
        <v>0</v>
      </c>
      <c r="Q650" s="183">
        <v>0</v>
      </c>
      <c r="R650" s="183">
        <f>Q650*H650</f>
        <v>0</v>
      </c>
      <c r="S650" s="183">
        <v>0</v>
      </c>
      <c r="T650" s="184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185" t="s">
        <v>1494</v>
      </c>
      <c r="AT650" s="185" t="s">
        <v>149</v>
      </c>
      <c r="AU650" s="185" t="s">
        <v>82</v>
      </c>
      <c r="AY650" s="19" t="s">
        <v>146</v>
      </c>
      <c r="BE650" s="186">
        <f>IF(N650="základní",J650,0)</f>
        <v>0</v>
      </c>
      <c r="BF650" s="186">
        <f>IF(N650="snížená",J650,0)</f>
        <v>0</v>
      </c>
      <c r="BG650" s="186">
        <f>IF(N650="zákl. přenesená",J650,0)</f>
        <v>0</v>
      </c>
      <c r="BH650" s="186">
        <f>IF(N650="sníž. přenesená",J650,0)</f>
        <v>0</v>
      </c>
      <c r="BI650" s="186">
        <f>IF(N650="nulová",J650,0)</f>
        <v>0</v>
      </c>
      <c r="BJ650" s="19" t="s">
        <v>80</v>
      </c>
      <c r="BK650" s="186">
        <f>ROUND(I650*H650,2)</f>
        <v>0</v>
      </c>
      <c r="BL650" s="19" t="s">
        <v>1494</v>
      </c>
      <c r="BM650" s="185" t="s">
        <v>1507</v>
      </c>
    </row>
    <row r="651" s="2" customFormat="1" ht="16.5" customHeight="1">
      <c r="A651" s="38"/>
      <c r="B651" s="172"/>
      <c r="C651" s="173" t="s">
        <v>1508</v>
      </c>
      <c r="D651" s="173" t="s">
        <v>149</v>
      </c>
      <c r="E651" s="174" t="s">
        <v>1509</v>
      </c>
      <c r="F651" s="175" t="s">
        <v>1510</v>
      </c>
      <c r="G651" s="176" t="s">
        <v>1493</v>
      </c>
      <c r="H651" s="177">
        <v>1</v>
      </c>
      <c r="I651" s="178"/>
      <c r="J651" s="179">
        <f>ROUND(I651*H651,2)</f>
        <v>0</v>
      </c>
      <c r="K651" s="180"/>
      <c r="L651" s="39"/>
      <c r="M651" s="181" t="s">
        <v>1</v>
      </c>
      <c r="N651" s="182" t="s">
        <v>38</v>
      </c>
      <c r="O651" s="77"/>
      <c r="P651" s="183">
        <f>O651*H651</f>
        <v>0</v>
      </c>
      <c r="Q651" s="183">
        <v>0</v>
      </c>
      <c r="R651" s="183">
        <f>Q651*H651</f>
        <v>0</v>
      </c>
      <c r="S651" s="183">
        <v>0</v>
      </c>
      <c r="T651" s="184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185" t="s">
        <v>1494</v>
      </c>
      <c r="AT651" s="185" t="s">
        <v>149</v>
      </c>
      <c r="AU651" s="185" t="s">
        <v>82</v>
      </c>
      <c r="AY651" s="19" t="s">
        <v>146</v>
      </c>
      <c r="BE651" s="186">
        <f>IF(N651="základní",J651,0)</f>
        <v>0</v>
      </c>
      <c r="BF651" s="186">
        <f>IF(N651="snížená",J651,0)</f>
        <v>0</v>
      </c>
      <c r="BG651" s="186">
        <f>IF(N651="zákl. přenesená",J651,0)</f>
        <v>0</v>
      </c>
      <c r="BH651" s="186">
        <f>IF(N651="sníž. přenesená",J651,0)</f>
        <v>0</v>
      </c>
      <c r="BI651" s="186">
        <f>IF(N651="nulová",J651,0)</f>
        <v>0</v>
      </c>
      <c r="BJ651" s="19" t="s">
        <v>80</v>
      </c>
      <c r="BK651" s="186">
        <f>ROUND(I651*H651,2)</f>
        <v>0</v>
      </c>
      <c r="BL651" s="19" t="s">
        <v>1494</v>
      </c>
      <c r="BM651" s="185" t="s">
        <v>1511</v>
      </c>
    </row>
    <row r="652" s="2" customFormat="1" ht="16.5" customHeight="1">
      <c r="A652" s="38"/>
      <c r="B652" s="172"/>
      <c r="C652" s="173" t="s">
        <v>1512</v>
      </c>
      <c r="D652" s="173" t="s">
        <v>149</v>
      </c>
      <c r="E652" s="174" t="s">
        <v>1513</v>
      </c>
      <c r="F652" s="175" t="s">
        <v>1514</v>
      </c>
      <c r="G652" s="176" t="s">
        <v>1493</v>
      </c>
      <c r="H652" s="177">
        <v>1</v>
      </c>
      <c r="I652" s="178"/>
      <c r="J652" s="179">
        <f>ROUND(I652*H652,2)</f>
        <v>0</v>
      </c>
      <c r="K652" s="180"/>
      <c r="L652" s="39"/>
      <c r="M652" s="181" t="s">
        <v>1</v>
      </c>
      <c r="N652" s="182" t="s">
        <v>38</v>
      </c>
      <c r="O652" s="77"/>
      <c r="P652" s="183">
        <f>O652*H652</f>
        <v>0</v>
      </c>
      <c r="Q652" s="183">
        <v>0</v>
      </c>
      <c r="R652" s="183">
        <f>Q652*H652</f>
        <v>0</v>
      </c>
      <c r="S652" s="183">
        <v>0</v>
      </c>
      <c r="T652" s="184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185" t="s">
        <v>1494</v>
      </c>
      <c r="AT652" s="185" t="s">
        <v>149</v>
      </c>
      <c r="AU652" s="185" t="s">
        <v>82</v>
      </c>
      <c r="AY652" s="19" t="s">
        <v>146</v>
      </c>
      <c r="BE652" s="186">
        <f>IF(N652="základní",J652,0)</f>
        <v>0</v>
      </c>
      <c r="BF652" s="186">
        <f>IF(N652="snížená",J652,0)</f>
        <v>0</v>
      </c>
      <c r="BG652" s="186">
        <f>IF(N652="zákl. přenesená",J652,0)</f>
        <v>0</v>
      </c>
      <c r="BH652" s="186">
        <f>IF(N652="sníž. přenesená",J652,0)</f>
        <v>0</v>
      </c>
      <c r="BI652" s="186">
        <f>IF(N652="nulová",J652,0)</f>
        <v>0</v>
      </c>
      <c r="BJ652" s="19" t="s">
        <v>80</v>
      </c>
      <c r="BK652" s="186">
        <f>ROUND(I652*H652,2)</f>
        <v>0</v>
      </c>
      <c r="BL652" s="19" t="s">
        <v>1494</v>
      </c>
      <c r="BM652" s="185" t="s">
        <v>1515</v>
      </c>
    </row>
    <row r="653" s="12" customFormat="1" ht="22.8" customHeight="1">
      <c r="A653" s="12"/>
      <c r="B653" s="159"/>
      <c r="C653" s="12"/>
      <c r="D653" s="160" t="s">
        <v>72</v>
      </c>
      <c r="E653" s="170" t="s">
        <v>1516</v>
      </c>
      <c r="F653" s="170" t="s">
        <v>1517</v>
      </c>
      <c r="G653" s="12"/>
      <c r="H653" s="12"/>
      <c r="I653" s="162"/>
      <c r="J653" s="171">
        <f>BK653</f>
        <v>0</v>
      </c>
      <c r="K653" s="12"/>
      <c r="L653" s="159"/>
      <c r="M653" s="164"/>
      <c r="N653" s="165"/>
      <c r="O653" s="165"/>
      <c r="P653" s="166">
        <f>P654</f>
        <v>0</v>
      </c>
      <c r="Q653" s="165"/>
      <c r="R653" s="166">
        <f>R654</f>
        <v>0</v>
      </c>
      <c r="S653" s="165"/>
      <c r="T653" s="167">
        <f>T654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160" t="s">
        <v>163</v>
      </c>
      <c r="AT653" s="168" t="s">
        <v>72</v>
      </c>
      <c r="AU653" s="168" t="s">
        <v>80</v>
      </c>
      <c r="AY653" s="160" t="s">
        <v>146</v>
      </c>
      <c r="BK653" s="169">
        <f>BK654</f>
        <v>0</v>
      </c>
    </row>
    <row r="654" s="2" customFormat="1" ht="16.5" customHeight="1">
      <c r="A654" s="38"/>
      <c r="B654" s="172"/>
      <c r="C654" s="173" t="s">
        <v>1518</v>
      </c>
      <c r="D654" s="173" t="s">
        <v>149</v>
      </c>
      <c r="E654" s="174" t="s">
        <v>1519</v>
      </c>
      <c r="F654" s="175" t="s">
        <v>1520</v>
      </c>
      <c r="G654" s="176" t="s">
        <v>1521</v>
      </c>
      <c r="H654" s="232"/>
      <c r="I654" s="178"/>
      <c r="J654" s="179">
        <f>ROUND(I654*H654,2)</f>
        <v>0</v>
      </c>
      <c r="K654" s="180"/>
      <c r="L654" s="39"/>
      <c r="M654" s="181" t="s">
        <v>1</v>
      </c>
      <c r="N654" s="182" t="s">
        <v>38</v>
      </c>
      <c r="O654" s="77"/>
      <c r="P654" s="183">
        <f>O654*H654</f>
        <v>0</v>
      </c>
      <c r="Q654" s="183">
        <v>0</v>
      </c>
      <c r="R654" s="183">
        <f>Q654*H654</f>
        <v>0</v>
      </c>
      <c r="S654" s="183">
        <v>0</v>
      </c>
      <c r="T654" s="184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185" t="s">
        <v>1494</v>
      </c>
      <c r="AT654" s="185" t="s">
        <v>149</v>
      </c>
      <c r="AU654" s="185" t="s">
        <v>82</v>
      </c>
      <c r="AY654" s="19" t="s">
        <v>146</v>
      </c>
      <c r="BE654" s="186">
        <f>IF(N654="základní",J654,0)</f>
        <v>0</v>
      </c>
      <c r="BF654" s="186">
        <f>IF(N654="snížená",J654,0)</f>
        <v>0</v>
      </c>
      <c r="BG654" s="186">
        <f>IF(N654="zákl. přenesená",J654,0)</f>
        <v>0</v>
      </c>
      <c r="BH654" s="186">
        <f>IF(N654="sníž. přenesená",J654,0)</f>
        <v>0</v>
      </c>
      <c r="BI654" s="186">
        <f>IF(N654="nulová",J654,0)</f>
        <v>0</v>
      </c>
      <c r="BJ654" s="19" t="s">
        <v>80</v>
      </c>
      <c r="BK654" s="186">
        <f>ROUND(I654*H654,2)</f>
        <v>0</v>
      </c>
      <c r="BL654" s="19" t="s">
        <v>1494</v>
      </c>
      <c r="BM654" s="185" t="s">
        <v>1522</v>
      </c>
    </row>
    <row r="655" s="12" customFormat="1" ht="22.8" customHeight="1">
      <c r="A655" s="12"/>
      <c r="B655" s="159"/>
      <c r="C655" s="12"/>
      <c r="D655" s="160" t="s">
        <v>72</v>
      </c>
      <c r="E655" s="170" t="s">
        <v>1523</v>
      </c>
      <c r="F655" s="170" t="s">
        <v>1524</v>
      </c>
      <c r="G655" s="12"/>
      <c r="H655" s="12"/>
      <c r="I655" s="162"/>
      <c r="J655" s="171">
        <f>BK655</f>
        <v>0</v>
      </c>
      <c r="K655" s="12"/>
      <c r="L655" s="159"/>
      <c r="M655" s="164"/>
      <c r="N655" s="165"/>
      <c r="O655" s="165"/>
      <c r="P655" s="166">
        <f>P656</f>
        <v>0</v>
      </c>
      <c r="Q655" s="165"/>
      <c r="R655" s="166">
        <f>R656</f>
        <v>0</v>
      </c>
      <c r="S655" s="165"/>
      <c r="T655" s="167">
        <f>T656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160" t="s">
        <v>163</v>
      </c>
      <c r="AT655" s="168" t="s">
        <v>72</v>
      </c>
      <c r="AU655" s="168" t="s">
        <v>80</v>
      </c>
      <c r="AY655" s="160" t="s">
        <v>146</v>
      </c>
      <c r="BK655" s="169">
        <f>BK656</f>
        <v>0</v>
      </c>
    </row>
    <row r="656" s="2" customFormat="1" ht="16.5" customHeight="1">
      <c r="A656" s="38"/>
      <c r="B656" s="172"/>
      <c r="C656" s="173" t="s">
        <v>1525</v>
      </c>
      <c r="D656" s="173" t="s">
        <v>149</v>
      </c>
      <c r="E656" s="174" t="s">
        <v>1526</v>
      </c>
      <c r="F656" s="175" t="s">
        <v>1527</v>
      </c>
      <c r="G656" s="176" t="s">
        <v>1521</v>
      </c>
      <c r="H656" s="232"/>
      <c r="I656" s="178"/>
      <c r="J656" s="179">
        <f>ROUND(I656*H656,2)</f>
        <v>0</v>
      </c>
      <c r="K656" s="180"/>
      <c r="L656" s="39"/>
      <c r="M656" s="233" t="s">
        <v>1</v>
      </c>
      <c r="N656" s="234" t="s">
        <v>38</v>
      </c>
      <c r="O656" s="235"/>
      <c r="P656" s="236">
        <f>O656*H656</f>
        <v>0</v>
      </c>
      <c r="Q656" s="236">
        <v>0</v>
      </c>
      <c r="R656" s="236">
        <f>Q656*H656</f>
        <v>0</v>
      </c>
      <c r="S656" s="236">
        <v>0</v>
      </c>
      <c r="T656" s="237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85" t="s">
        <v>1494</v>
      </c>
      <c r="AT656" s="185" t="s">
        <v>149</v>
      </c>
      <c r="AU656" s="185" t="s">
        <v>82</v>
      </c>
      <c r="AY656" s="19" t="s">
        <v>146</v>
      </c>
      <c r="BE656" s="186">
        <f>IF(N656="základní",J656,0)</f>
        <v>0</v>
      </c>
      <c r="BF656" s="186">
        <f>IF(N656="snížená",J656,0)</f>
        <v>0</v>
      </c>
      <c r="BG656" s="186">
        <f>IF(N656="zákl. přenesená",J656,0)</f>
        <v>0</v>
      </c>
      <c r="BH656" s="186">
        <f>IF(N656="sníž. přenesená",J656,0)</f>
        <v>0</v>
      </c>
      <c r="BI656" s="186">
        <f>IF(N656="nulová",J656,0)</f>
        <v>0</v>
      </c>
      <c r="BJ656" s="19" t="s">
        <v>80</v>
      </c>
      <c r="BK656" s="186">
        <f>ROUND(I656*H656,2)</f>
        <v>0</v>
      </c>
      <c r="BL656" s="19" t="s">
        <v>1494</v>
      </c>
      <c r="BM656" s="185" t="s">
        <v>1528</v>
      </c>
    </row>
    <row r="657" s="2" customFormat="1" ht="6.96" customHeight="1">
      <c r="A657" s="38"/>
      <c r="B657" s="60"/>
      <c r="C657" s="61"/>
      <c r="D657" s="61"/>
      <c r="E657" s="61"/>
      <c r="F657" s="61"/>
      <c r="G657" s="61"/>
      <c r="H657" s="61"/>
      <c r="I657" s="61"/>
      <c r="J657" s="61"/>
      <c r="K657" s="61"/>
      <c r="L657" s="39"/>
      <c r="M657" s="38"/>
      <c r="O657" s="38"/>
      <c r="P657" s="38"/>
      <c r="Q657" s="38"/>
      <c r="R657" s="38"/>
      <c r="S657" s="38"/>
      <c r="T657" s="38"/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</row>
  </sheetData>
  <autoFilter ref="C152:K656"/>
  <mergeCells count="9">
    <mergeCell ref="E7:H7"/>
    <mergeCell ref="E9:H9"/>
    <mergeCell ref="E18:H18"/>
    <mergeCell ref="E27:H27"/>
    <mergeCell ref="E85:H85"/>
    <mergeCell ref="E87:H87"/>
    <mergeCell ref="E143:H143"/>
    <mergeCell ref="E145:H14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hidden="1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82</v>
      </c>
    </row>
    <row r="4" hidden="1" s="1" customFormat="1" ht="24.96" customHeight="1">
      <c r="B4" s="22"/>
      <c r="D4" s="23" t="s">
        <v>86</v>
      </c>
      <c r="L4" s="22"/>
      <c r="M4" s="120" t="s">
        <v>10</v>
      </c>
      <c r="AT4" s="19" t="s">
        <v>3</v>
      </c>
    </row>
    <row r="5" hidden="1" s="1" customFormat="1" ht="6.96" customHeight="1">
      <c r="B5" s="22"/>
      <c r="L5" s="22"/>
    </row>
    <row r="6" hidden="1" s="1" customFormat="1" ht="12" customHeight="1">
      <c r="B6" s="22"/>
      <c r="D6" s="32" t="s">
        <v>16</v>
      </c>
      <c r="L6" s="22"/>
    </row>
    <row r="7" hidden="1" s="1" customFormat="1" ht="16.5" customHeight="1">
      <c r="B7" s="22"/>
      <c r="E7" s="121" t="str">
        <f>'Rekapitulace stavby'!K6</f>
        <v>Rozpočet-Radenov</v>
      </c>
      <c r="F7" s="32"/>
      <c r="G7" s="32"/>
      <c r="H7" s="32"/>
      <c r="L7" s="22"/>
    </row>
    <row r="8" hidden="1" s="2" customFormat="1" ht="12" customHeight="1">
      <c r="A8" s="38"/>
      <c r="B8" s="39"/>
      <c r="C8" s="38"/>
      <c r="D8" s="32" t="s">
        <v>87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39"/>
      <c r="C9" s="38"/>
      <c r="D9" s="38"/>
      <c r="E9" s="67" t="s">
        <v>1529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10. 5. 2023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26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39"/>
      <c r="C17" s="38"/>
      <c r="D17" s="32" t="s">
        <v>27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26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39"/>
      <c r="C20" s="38"/>
      <c r="D20" s="32" t="s">
        <v>29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26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39"/>
      <c r="C23" s="38"/>
      <c r="D23" s="32" t="s">
        <v>30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26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39"/>
      <c r="C26" s="38"/>
      <c r="D26" s="32" t="s">
        <v>32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hidden="1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39"/>
      <c r="C30" s="38"/>
      <c r="D30" s="125" t="s">
        <v>33</v>
      </c>
      <c r="E30" s="38"/>
      <c r="F30" s="38"/>
      <c r="G30" s="38"/>
      <c r="H30" s="38"/>
      <c r="I30" s="38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39"/>
      <c r="C32" s="38"/>
      <c r="D32" s="38"/>
      <c r="E32" s="38"/>
      <c r="F32" s="43" t="s">
        <v>35</v>
      </c>
      <c r="G32" s="38"/>
      <c r="H32" s="38"/>
      <c r="I32" s="43" t="s">
        <v>34</v>
      </c>
      <c r="J32" s="43" t="s">
        <v>36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39"/>
      <c r="C33" s="38"/>
      <c r="D33" s="126" t="s">
        <v>37</v>
      </c>
      <c r="E33" s="32" t="s">
        <v>38</v>
      </c>
      <c r="F33" s="127">
        <f>ROUND((SUM(BE124:BE188)),  2)</f>
        <v>0</v>
      </c>
      <c r="G33" s="38"/>
      <c r="H33" s="38"/>
      <c r="I33" s="128">
        <v>0.20999999999999999</v>
      </c>
      <c r="J33" s="127">
        <f>ROUND(((SUM(BE124:BE188))*I33),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39"/>
      <c r="C34" s="38"/>
      <c r="D34" s="38"/>
      <c r="E34" s="32" t="s">
        <v>39</v>
      </c>
      <c r="F34" s="127">
        <f>ROUND((SUM(BF124:BF188)),  2)</f>
        <v>0</v>
      </c>
      <c r="G34" s="38"/>
      <c r="H34" s="38"/>
      <c r="I34" s="128">
        <v>0.14999999999999999</v>
      </c>
      <c r="J34" s="127">
        <f>ROUND(((SUM(BF124:BF188))*I34),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40</v>
      </c>
      <c r="F35" s="127">
        <f>ROUND((SUM(BG124:BG188)),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41</v>
      </c>
      <c r="F36" s="127">
        <f>ROUND((SUM(BH124:BH188)),  2)</f>
        <v>0</v>
      </c>
      <c r="G36" s="38"/>
      <c r="H36" s="38"/>
      <c r="I36" s="128">
        <v>0.14999999999999999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42</v>
      </c>
      <c r="F37" s="127">
        <f>ROUND((SUM(BI124:BI188)),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39"/>
      <c r="C39" s="129"/>
      <c r="D39" s="130" t="s">
        <v>43</v>
      </c>
      <c r="E39" s="81"/>
      <c r="F39" s="81"/>
      <c r="G39" s="131" t="s">
        <v>44</v>
      </c>
      <c r="H39" s="132" t="s">
        <v>45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2"/>
      <c r="L41" s="22"/>
    </row>
    <row r="42" hidden="1" s="1" customFormat="1" ht="14.4" customHeight="1">
      <c r="B42" s="22"/>
      <c r="L42" s="22"/>
    </row>
    <row r="43" hidden="1" s="1" customFormat="1" ht="14.4" customHeight="1">
      <c r="B43" s="22"/>
      <c r="L43" s="22"/>
    </row>
    <row r="44" hidden="1" s="1" customFormat="1" ht="14.4" customHeight="1">
      <c r="B44" s="22"/>
      <c r="L44" s="22"/>
    </row>
    <row r="45" hidden="1" s="1" customFormat="1" ht="14.4" customHeight="1">
      <c r="B45" s="22"/>
      <c r="L45" s="22"/>
    </row>
    <row r="46" hidden="1" s="1" customFormat="1" ht="14.4" customHeight="1">
      <c r="B46" s="22"/>
      <c r="L46" s="22"/>
    </row>
    <row r="47" hidden="1" s="1" customFormat="1" ht="14.4" customHeight="1">
      <c r="B47" s="22"/>
      <c r="L47" s="22"/>
    </row>
    <row r="48" hidden="1" s="1" customFormat="1" ht="14.4" customHeight="1">
      <c r="B48" s="22"/>
      <c r="L48" s="22"/>
    </row>
    <row r="49" hidden="1" s="1" customFormat="1" ht="14.4" customHeight="1">
      <c r="B49" s="22"/>
      <c r="L49" s="22"/>
    </row>
    <row r="50" hidden="1" s="2" customFormat="1" ht="14.4" customHeight="1">
      <c r="B50" s="55"/>
      <c r="D50" s="56" t="s">
        <v>46</v>
      </c>
      <c r="E50" s="57"/>
      <c r="F50" s="57"/>
      <c r="G50" s="56" t="s">
        <v>47</v>
      </c>
      <c r="H50" s="57"/>
      <c r="I50" s="57"/>
      <c r="J50" s="57"/>
      <c r="K50" s="57"/>
      <c r="L50" s="55"/>
    </row>
    <row r="51" hidden="1">
      <c r="B51" s="22"/>
      <c r="L51" s="22"/>
    </row>
    <row r="52" hidden="1">
      <c r="B52" s="22"/>
      <c r="L52" s="22"/>
    </row>
    <row r="53" hidden="1">
      <c r="B53" s="22"/>
      <c r="L53" s="22"/>
    </row>
    <row r="54" hidden="1">
      <c r="B54" s="22"/>
      <c r="L54" s="22"/>
    </row>
    <row r="55" hidden="1">
      <c r="B55" s="22"/>
      <c r="L55" s="22"/>
    </row>
    <row r="56" hidden="1">
      <c r="B56" s="22"/>
      <c r="L56" s="22"/>
    </row>
    <row r="57" hidden="1">
      <c r="B57" s="22"/>
      <c r="L57" s="22"/>
    </row>
    <row r="58" hidden="1">
      <c r="B58" s="22"/>
      <c r="L58" s="22"/>
    </row>
    <row r="59" hidden="1">
      <c r="B59" s="22"/>
      <c r="L59" s="22"/>
    </row>
    <row r="60" hidden="1">
      <c r="B60" s="22"/>
      <c r="L60" s="22"/>
    </row>
    <row r="61" hidden="1" s="2" customFormat="1">
      <c r="A61" s="38"/>
      <c r="B61" s="39"/>
      <c r="C61" s="38"/>
      <c r="D61" s="58" t="s">
        <v>48</v>
      </c>
      <c r="E61" s="41"/>
      <c r="F61" s="135" t="s">
        <v>49</v>
      </c>
      <c r="G61" s="58" t="s">
        <v>48</v>
      </c>
      <c r="H61" s="41"/>
      <c r="I61" s="41"/>
      <c r="J61" s="136" t="s">
        <v>49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2"/>
      <c r="L62" s="22"/>
    </row>
    <row r="63" hidden="1">
      <c r="B63" s="22"/>
      <c r="L63" s="22"/>
    </row>
    <row r="64" hidden="1">
      <c r="B64" s="22"/>
      <c r="L64" s="22"/>
    </row>
    <row r="65" hidden="1" s="2" customFormat="1">
      <c r="A65" s="38"/>
      <c r="B65" s="39"/>
      <c r="C65" s="38"/>
      <c r="D65" s="56" t="s">
        <v>50</v>
      </c>
      <c r="E65" s="59"/>
      <c r="F65" s="59"/>
      <c r="G65" s="56" t="s">
        <v>51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2"/>
      <c r="L66" s="22"/>
    </row>
    <row r="67" hidden="1">
      <c r="B67" s="22"/>
      <c r="L67" s="22"/>
    </row>
    <row r="68" hidden="1">
      <c r="B68" s="22"/>
      <c r="L68" s="22"/>
    </row>
    <row r="69" hidden="1">
      <c r="B69" s="22"/>
      <c r="L69" s="22"/>
    </row>
    <row r="70" hidden="1">
      <c r="B70" s="22"/>
      <c r="L70" s="22"/>
    </row>
    <row r="71" hidden="1">
      <c r="B71" s="22"/>
      <c r="L71" s="22"/>
    </row>
    <row r="72" hidden="1">
      <c r="B72" s="22"/>
      <c r="L72" s="22"/>
    </row>
    <row r="73" hidden="1">
      <c r="B73" s="22"/>
      <c r="L73" s="22"/>
    </row>
    <row r="74" hidden="1">
      <c r="B74" s="22"/>
      <c r="L74" s="22"/>
    </row>
    <row r="75" hidden="1">
      <c r="B75" s="22"/>
      <c r="L75" s="22"/>
    </row>
    <row r="76" hidden="1" s="2" customFormat="1">
      <c r="A76" s="38"/>
      <c r="B76" s="39"/>
      <c r="C76" s="38"/>
      <c r="D76" s="58" t="s">
        <v>48</v>
      </c>
      <c r="E76" s="41"/>
      <c r="F76" s="135" t="s">
        <v>49</v>
      </c>
      <c r="G76" s="58" t="s">
        <v>48</v>
      </c>
      <c r="H76" s="41"/>
      <c r="I76" s="41"/>
      <c r="J76" s="136" t="s">
        <v>49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38"/>
      <c r="D85" s="38"/>
      <c r="E85" s="121" t="str">
        <f>E7</f>
        <v>Rozpočet-Radenov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87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38"/>
      <c r="D87" s="38"/>
      <c r="E87" s="67" t="str">
        <f>E9</f>
        <v>Objekt0 (1) - Elektroinstalace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38"/>
      <c r="E89" s="38"/>
      <c r="F89" s="27" t="str">
        <f>F12</f>
        <v xml:space="preserve"> </v>
      </c>
      <c r="G89" s="38"/>
      <c r="H89" s="38"/>
      <c r="I89" s="32" t="s">
        <v>22</v>
      </c>
      <c r="J89" s="69" t="str">
        <f>IF(J12="","",J12)</f>
        <v>10. 5. 2023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29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38"/>
      <c r="E92" s="38"/>
      <c r="F92" s="27" t="str">
        <f>IF(E18="","",E18)</f>
        <v>Vyplň údaj</v>
      </c>
      <c r="G92" s="38"/>
      <c r="H92" s="38"/>
      <c r="I92" s="32" t="s">
        <v>30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37" t="s">
        <v>90</v>
      </c>
      <c r="D94" s="129"/>
      <c r="E94" s="129"/>
      <c r="F94" s="129"/>
      <c r="G94" s="129"/>
      <c r="H94" s="129"/>
      <c r="I94" s="129"/>
      <c r="J94" s="138" t="s">
        <v>91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39" t="s">
        <v>92</v>
      </c>
      <c r="D96" s="38"/>
      <c r="E96" s="38"/>
      <c r="F96" s="38"/>
      <c r="G96" s="38"/>
      <c r="H96" s="38"/>
      <c r="I96" s="38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93</v>
      </c>
    </row>
    <row r="97" hidden="1" s="9" customFormat="1" ht="24.96" customHeight="1">
      <c r="A97" s="9"/>
      <c r="B97" s="140"/>
      <c r="C97" s="9"/>
      <c r="D97" s="141" t="s">
        <v>1530</v>
      </c>
      <c r="E97" s="142"/>
      <c r="F97" s="142"/>
      <c r="G97" s="142"/>
      <c r="H97" s="142"/>
      <c r="I97" s="142"/>
      <c r="J97" s="143">
        <f>J125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4"/>
      <c r="C98" s="10"/>
      <c r="D98" s="145" t="s">
        <v>1531</v>
      </c>
      <c r="E98" s="146"/>
      <c r="F98" s="146"/>
      <c r="G98" s="146"/>
      <c r="H98" s="146"/>
      <c r="I98" s="146"/>
      <c r="J98" s="147">
        <f>J126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40"/>
      <c r="C99" s="9"/>
      <c r="D99" s="141" t="s">
        <v>1532</v>
      </c>
      <c r="E99" s="142"/>
      <c r="F99" s="142"/>
      <c r="G99" s="142"/>
      <c r="H99" s="142"/>
      <c r="I99" s="142"/>
      <c r="J99" s="143">
        <f>J130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40"/>
      <c r="C100" s="9"/>
      <c r="D100" s="141" t="s">
        <v>1533</v>
      </c>
      <c r="E100" s="142"/>
      <c r="F100" s="142"/>
      <c r="G100" s="142"/>
      <c r="H100" s="142"/>
      <c r="I100" s="142"/>
      <c r="J100" s="143">
        <f>J162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44"/>
      <c r="C101" s="10"/>
      <c r="D101" s="145" t="s">
        <v>1534</v>
      </c>
      <c r="E101" s="146"/>
      <c r="F101" s="146"/>
      <c r="G101" s="146"/>
      <c r="H101" s="146"/>
      <c r="I101" s="146"/>
      <c r="J101" s="147">
        <f>J163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4"/>
      <c r="C102" s="10"/>
      <c r="D102" s="145" t="s">
        <v>1535</v>
      </c>
      <c r="E102" s="146"/>
      <c r="F102" s="146"/>
      <c r="G102" s="146"/>
      <c r="H102" s="146"/>
      <c r="I102" s="146"/>
      <c r="J102" s="147">
        <f>J178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40"/>
      <c r="C103" s="9"/>
      <c r="D103" s="141" t="s">
        <v>1536</v>
      </c>
      <c r="E103" s="142"/>
      <c r="F103" s="142"/>
      <c r="G103" s="142"/>
      <c r="H103" s="142"/>
      <c r="I103" s="142"/>
      <c r="J103" s="143">
        <f>J182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40"/>
      <c r="C104" s="9"/>
      <c r="D104" s="141" t="s">
        <v>1537</v>
      </c>
      <c r="E104" s="142"/>
      <c r="F104" s="142"/>
      <c r="G104" s="142"/>
      <c r="H104" s="142"/>
      <c r="I104" s="142"/>
      <c r="J104" s="143">
        <f>J187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131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1" t="str">
        <f>E7</f>
        <v>Rozpočet-Radenov</v>
      </c>
      <c r="F114" s="32"/>
      <c r="G114" s="32"/>
      <c r="H114" s="32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87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>Objekt0 (1) - Elektroinstalace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38"/>
      <c r="E118" s="38"/>
      <c r="F118" s="27" t="str">
        <f>F12</f>
        <v xml:space="preserve"> </v>
      </c>
      <c r="G118" s="38"/>
      <c r="H118" s="38"/>
      <c r="I118" s="32" t="s">
        <v>22</v>
      </c>
      <c r="J118" s="69" t="str">
        <f>IF(J12="","",J12)</f>
        <v>10. 5. 2023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38"/>
      <c r="E120" s="38"/>
      <c r="F120" s="27" t="str">
        <f>E15</f>
        <v xml:space="preserve"> </v>
      </c>
      <c r="G120" s="38"/>
      <c r="H120" s="38"/>
      <c r="I120" s="32" t="s">
        <v>29</v>
      </c>
      <c r="J120" s="36" t="str">
        <f>E21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38"/>
      <c r="E121" s="38"/>
      <c r="F121" s="27" t="str">
        <f>IF(E18="","",E18)</f>
        <v>Vyplň údaj</v>
      </c>
      <c r="G121" s="38"/>
      <c r="H121" s="38"/>
      <c r="I121" s="32" t="s">
        <v>30</v>
      </c>
      <c r="J121" s="36" t="str">
        <f>E24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48"/>
      <c r="B123" s="149"/>
      <c r="C123" s="150" t="s">
        <v>132</v>
      </c>
      <c r="D123" s="151" t="s">
        <v>58</v>
      </c>
      <c r="E123" s="151" t="s">
        <v>54</v>
      </c>
      <c r="F123" s="151" t="s">
        <v>55</v>
      </c>
      <c r="G123" s="151" t="s">
        <v>133</v>
      </c>
      <c r="H123" s="151" t="s">
        <v>134</v>
      </c>
      <c r="I123" s="151" t="s">
        <v>135</v>
      </c>
      <c r="J123" s="152" t="s">
        <v>91</v>
      </c>
      <c r="K123" s="153" t="s">
        <v>136</v>
      </c>
      <c r="L123" s="154"/>
      <c r="M123" s="86" t="s">
        <v>1</v>
      </c>
      <c r="N123" s="87" t="s">
        <v>37</v>
      </c>
      <c r="O123" s="87" t="s">
        <v>137</v>
      </c>
      <c r="P123" s="87" t="s">
        <v>138</v>
      </c>
      <c r="Q123" s="87" t="s">
        <v>139</v>
      </c>
      <c r="R123" s="87" t="s">
        <v>140</v>
      </c>
      <c r="S123" s="87" t="s">
        <v>141</v>
      </c>
      <c r="T123" s="88" t="s">
        <v>142</v>
      </c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</row>
    <row r="124" s="2" customFormat="1" ht="22.8" customHeight="1">
      <c r="A124" s="38"/>
      <c r="B124" s="39"/>
      <c r="C124" s="93" t="s">
        <v>143</v>
      </c>
      <c r="D124" s="38"/>
      <c r="E124" s="38"/>
      <c r="F124" s="38"/>
      <c r="G124" s="38"/>
      <c r="H124" s="38"/>
      <c r="I124" s="38"/>
      <c r="J124" s="155">
        <f>BK124</f>
        <v>0</v>
      </c>
      <c r="K124" s="38"/>
      <c r="L124" s="39"/>
      <c r="M124" s="89"/>
      <c r="N124" s="73"/>
      <c r="O124" s="90"/>
      <c r="P124" s="156">
        <f>P125+P130+P162+P182+P187</f>
        <v>0</v>
      </c>
      <c r="Q124" s="90"/>
      <c r="R124" s="156">
        <f>R125+R130+R162+R182+R187</f>
        <v>0</v>
      </c>
      <c r="S124" s="90"/>
      <c r="T124" s="157">
        <f>T125+T130+T162+T182+T187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72</v>
      </c>
      <c r="AU124" s="19" t="s">
        <v>93</v>
      </c>
      <c r="BK124" s="158">
        <f>BK125+BK130+BK162+BK182+BK187</f>
        <v>0</v>
      </c>
    </row>
    <row r="125" s="12" customFormat="1" ht="25.92" customHeight="1">
      <c r="A125" s="12"/>
      <c r="B125" s="159"/>
      <c r="C125" s="12"/>
      <c r="D125" s="160" t="s">
        <v>72</v>
      </c>
      <c r="E125" s="161" t="s">
        <v>1538</v>
      </c>
      <c r="F125" s="161" t="s">
        <v>1539</v>
      </c>
      <c r="G125" s="12"/>
      <c r="H125" s="12"/>
      <c r="I125" s="162"/>
      <c r="J125" s="163">
        <f>BK125</f>
        <v>0</v>
      </c>
      <c r="K125" s="12"/>
      <c r="L125" s="159"/>
      <c r="M125" s="164"/>
      <c r="N125" s="165"/>
      <c r="O125" s="165"/>
      <c r="P125" s="166">
        <f>P126</f>
        <v>0</v>
      </c>
      <c r="Q125" s="165"/>
      <c r="R125" s="166">
        <f>R126</f>
        <v>0</v>
      </c>
      <c r="S125" s="165"/>
      <c r="T125" s="16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80</v>
      </c>
      <c r="AT125" s="168" t="s">
        <v>72</v>
      </c>
      <c r="AU125" s="168" t="s">
        <v>73</v>
      </c>
      <c r="AY125" s="160" t="s">
        <v>146</v>
      </c>
      <c r="BK125" s="169">
        <f>BK126</f>
        <v>0</v>
      </c>
    </row>
    <row r="126" s="12" customFormat="1" ht="22.8" customHeight="1">
      <c r="A126" s="12"/>
      <c r="B126" s="159"/>
      <c r="C126" s="12"/>
      <c r="D126" s="160" t="s">
        <v>72</v>
      </c>
      <c r="E126" s="170" t="s">
        <v>1540</v>
      </c>
      <c r="F126" s="170" t="s">
        <v>1541</v>
      </c>
      <c r="G126" s="12"/>
      <c r="H126" s="12"/>
      <c r="I126" s="162"/>
      <c r="J126" s="171">
        <f>BK126</f>
        <v>0</v>
      </c>
      <c r="K126" s="12"/>
      <c r="L126" s="159"/>
      <c r="M126" s="164"/>
      <c r="N126" s="165"/>
      <c r="O126" s="165"/>
      <c r="P126" s="166">
        <f>SUM(P127:P129)</f>
        <v>0</v>
      </c>
      <c r="Q126" s="165"/>
      <c r="R126" s="166">
        <f>SUM(R127:R129)</f>
        <v>0</v>
      </c>
      <c r="S126" s="165"/>
      <c r="T126" s="167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80</v>
      </c>
      <c r="AT126" s="168" t="s">
        <v>72</v>
      </c>
      <c r="AU126" s="168" t="s">
        <v>80</v>
      </c>
      <c r="AY126" s="160" t="s">
        <v>146</v>
      </c>
      <c r="BK126" s="169">
        <f>SUM(BK127:BK129)</f>
        <v>0</v>
      </c>
    </row>
    <row r="127" s="2" customFormat="1" ht="37.8" customHeight="1">
      <c r="A127" s="38"/>
      <c r="B127" s="172"/>
      <c r="C127" s="173" t="s">
        <v>80</v>
      </c>
      <c r="D127" s="173" t="s">
        <v>149</v>
      </c>
      <c r="E127" s="174" t="s">
        <v>1542</v>
      </c>
      <c r="F127" s="175" t="s">
        <v>1543</v>
      </c>
      <c r="G127" s="176" t="s">
        <v>1544</v>
      </c>
      <c r="H127" s="177">
        <v>1</v>
      </c>
      <c r="I127" s="178"/>
      <c r="J127" s="179">
        <f>ROUND(I127*H127,2)</f>
        <v>0</v>
      </c>
      <c r="K127" s="180"/>
      <c r="L127" s="39"/>
      <c r="M127" s="181" t="s">
        <v>1</v>
      </c>
      <c r="N127" s="182" t="s">
        <v>38</v>
      </c>
      <c r="O127" s="77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5" t="s">
        <v>153</v>
      </c>
      <c r="AT127" s="185" t="s">
        <v>149</v>
      </c>
      <c r="AU127" s="185" t="s">
        <v>82</v>
      </c>
      <c r="AY127" s="19" t="s">
        <v>146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9" t="s">
        <v>80</v>
      </c>
      <c r="BK127" s="186">
        <f>ROUND(I127*H127,2)</f>
        <v>0</v>
      </c>
      <c r="BL127" s="19" t="s">
        <v>153</v>
      </c>
      <c r="BM127" s="185" t="s">
        <v>82</v>
      </c>
    </row>
    <row r="128" s="2" customFormat="1" ht="76.35" customHeight="1">
      <c r="A128" s="38"/>
      <c r="B128" s="172"/>
      <c r="C128" s="173" t="s">
        <v>82</v>
      </c>
      <c r="D128" s="173" t="s">
        <v>149</v>
      </c>
      <c r="E128" s="174" t="s">
        <v>1545</v>
      </c>
      <c r="F128" s="175" t="s">
        <v>1546</v>
      </c>
      <c r="G128" s="176" t="s">
        <v>1544</v>
      </c>
      <c r="H128" s="177">
        <v>1</v>
      </c>
      <c r="I128" s="178"/>
      <c r="J128" s="179">
        <f>ROUND(I128*H128,2)</f>
        <v>0</v>
      </c>
      <c r="K128" s="180"/>
      <c r="L128" s="39"/>
      <c r="M128" s="181" t="s">
        <v>1</v>
      </c>
      <c r="N128" s="182" t="s">
        <v>38</v>
      </c>
      <c r="O128" s="77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5" t="s">
        <v>153</v>
      </c>
      <c r="AT128" s="185" t="s">
        <v>149</v>
      </c>
      <c r="AU128" s="185" t="s">
        <v>82</v>
      </c>
      <c r="AY128" s="19" t="s">
        <v>146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9" t="s">
        <v>80</v>
      </c>
      <c r="BK128" s="186">
        <f>ROUND(I128*H128,2)</f>
        <v>0</v>
      </c>
      <c r="BL128" s="19" t="s">
        <v>153</v>
      </c>
      <c r="BM128" s="185" t="s">
        <v>153</v>
      </c>
    </row>
    <row r="129" s="2" customFormat="1" ht="76.35" customHeight="1">
      <c r="A129" s="38"/>
      <c r="B129" s="172"/>
      <c r="C129" s="173" t="s">
        <v>147</v>
      </c>
      <c r="D129" s="173" t="s">
        <v>149</v>
      </c>
      <c r="E129" s="174" t="s">
        <v>1547</v>
      </c>
      <c r="F129" s="175" t="s">
        <v>1548</v>
      </c>
      <c r="G129" s="176" t="s">
        <v>1544</v>
      </c>
      <c r="H129" s="177">
        <v>1</v>
      </c>
      <c r="I129" s="178"/>
      <c r="J129" s="179">
        <f>ROUND(I129*H129,2)</f>
        <v>0</v>
      </c>
      <c r="K129" s="180"/>
      <c r="L129" s="39"/>
      <c r="M129" s="181" t="s">
        <v>1</v>
      </c>
      <c r="N129" s="182" t="s">
        <v>38</v>
      </c>
      <c r="O129" s="77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5" t="s">
        <v>153</v>
      </c>
      <c r="AT129" s="185" t="s">
        <v>149</v>
      </c>
      <c r="AU129" s="185" t="s">
        <v>82</v>
      </c>
      <c r="AY129" s="19" t="s">
        <v>146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9" t="s">
        <v>80</v>
      </c>
      <c r="BK129" s="186">
        <f>ROUND(I129*H129,2)</f>
        <v>0</v>
      </c>
      <c r="BL129" s="19" t="s">
        <v>153</v>
      </c>
      <c r="BM129" s="185" t="s">
        <v>158</v>
      </c>
    </row>
    <row r="130" s="12" customFormat="1" ht="25.92" customHeight="1">
      <c r="A130" s="12"/>
      <c r="B130" s="159"/>
      <c r="C130" s="12"/>
      <c r="D130" s="160" t="s">
        <v>72</v>
      </c>
      <c r="E130" s="161" t="s">
        <v>1549</v>
      </c>
      <c r="F130" s="161" t="s">
        <v>1550</v>
      </c>
      <c r="G130" s="12"/>
      <c r="H130" s="12"/>
      <c r="I130" s="162"/>
      <c r="J130" s="163">
        <f>BK130</f>
        <v>0</v>
      </c>
      <c r="K130" s="12"/>
      <c r="L130" s="159"/>
      <c r="M130" s="164"/>
      <c r="N130" s="165"/>
      <c r="O130" s="165"/>
      <c r="P130" s="166">
        <f>SUM(P131:P161)</f>
        <v>0</v>
      </c>
      <c r="Q130" s="165"/>
      <c r="R130" s="166">
        <f>SUM(R131:R161)</f>
        <v>0</v>
      </c>
      <c r="S130" s="165"/>
      <c r="T130" s="167">
        <f>SUM(T131:T161)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80</v>
      </c>
      <c r="AT130" s="168" t="s">
        <v>72</v>
      </c>
      <c r="AU130" s="168" t="s">
        <v>73</v>
      </c>
      <c r="AY130" s="160" t="s">
        <v>146</v>
      </c>
      <c r="BK130" s="169">
        <f>SUM(BK131:BK161)</f>
        <v>0</v>
      </c>
    </row>
    <row r="131" s="2" customFormat="1" ht="24.15" customHeight="1">
      <c r="A131" s="38"/>
      <c r="B131" s="172"/>
      <c r="C131" s="173" t="s">
        <v>153</v>
      </c>
      <c r="D131" s="173" t="s">
        <v>149</v>
      </c>
      <c r="E131" s="174" t="s">
        <v>1551</v>
      </c>
      <c r="F131" s="175" t="s">
        <v>1552</v>
      </c>
      <c r="G131" s="176" t="s">
        <v>1544</v>
      </c>
      <c r="H131" s="177">
        <v>26</v>
      </c>
      <c r="I131" s="178"/>
      <c r="J131" s="179">
        <f>ROUND(I131*H131,2)</f>
        <v>0</v>
      </c>
      <c r="K131" s="180"/>
      <c r="L131" s="39"/>
      <c r="M131" s="181" t="s">
        <v>1</v>
      </c>
      <c r="N131" s="182" t="s">
        <v>38</v>
      </c>
      <c r="O131" s="77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5" t="s">
        <v>153</v>
      </c>
      <c r="AT131" s="185" t="s">
        <v>149</v>
      </c>
      <c r="AU131" s="185" t="s">
        <v>80</v>
      </c>
      <c r="AY131" s="19" t="s">
        <v>146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9" t="s">
        <v>80</v>
      </c>
      <c r="BK131" s="186">
        <f>ROUND(I131*H131,2)</f>
        <v>0</v>
      </c>
      <c r="BL131" s="19" t="s">
        <v>153</v>
      </c>
      <c r="BM131" s="185" t="s">
        <v>162</v>
      </c>
    </row>
    <row r="132" s="2" customFormat="1" ht="24.15" customHeight="1">
      <c r="A132" s="38"/>
      <c r="B132" s="172"/>
      <c r="C132" s="173" t="s">
        <v>163</v>
      </c>
      <c r="D132" s="173" t="s">
        <v>149</v>
      </c>
      <c r="E132" s="174" t="s">
        <v>1553</v>
      </c>
      <c r="F132" s="175" t="s">
        <v>1554</v>
      </c>
      <c r="G132" s="176" t="s">
        <v>1544</v>
      </c>
      <c r="H132" s="177">
        <v>3</v>
      </c>
      <c r="I132" s="178"/>
      <c r="J132" s="179">
        <f>ROUND(I132*H132,2)</f>
        <v>0</v>
      </c>
      <c r="K132" s="180"/>
      <c r="L132" s="39"/>
      <c r="M132" s="181" t="s">
        <v>1</v>
      </c>
      <c r="N132" s="182" t="s">
        <v>38</v>
      </c>
      <c r="O132" s="77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5" t="s">
        <v>153</v>
      </c>
      <c r="AT132" s="185" t="s">
        <v>149</v>
      </c>
      <c r="AU132" s="185" t="s">
        <v>80</v>
      </c>
      <c r="AY132" s="19" t="s">
        <v>146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9" t="s">
        <v>80</v>
      </c>
      <c r="BK132" s="186">
        <f>ROUND(I132*H132,2)</f>
        <v>0</v>
      </c>
      <c r="BL132" s="19" t="s">
        <v>153</v>
      </c>
      <c r="BM132" s="185" t="s">
        <v>167</v>
      </c>
    </row>
    <row r="133" s="2" customFormat="1" ht="24.15" customHeight="1">
      <c r="A133" s="38"/>
      <c r="B133" s="172"/>
      <c r="C133" s="173" t="s">
        <v>158</v>
      </c>
      <c r="D133" s="173" t="s">
        <v>149</v>
      </c>
      <c r="E133" s="174" t="s">
        <v>1555</v>
      </c>
      <c r="F133" s="175" t="s">
        <v>1556</v>
      </c>
      <c r="G133" s="176" t="s">
        <v>1544</v>
      </c>
      <c r="H133" s="177">
        <v>12</v>
      </c>
      <c r="I133" s="178"/>
      <c r="J133" s="179">
        <f>ROUND(I133*H133,2)</f>
        <v>0</v>
      </c>
      <c r="K133" s="180"/>
      <c r="L133" s="39"/>
      <c r="M133" s="181" t="s">
        <v>1</v>
      </c>
      <c r="N133" s="182" t="s">
        <v>38</v>
      </c>
      <c r="O133" s="77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5" t="s">
        <v>153</v>
      </c>
      <c r="AT133" s="185" t="s">
        <v>149</v>
      </c>
      <c r="AU133" s="185" t="s">
        <v>80</v>
      </c>
      <c r="AY133" s="19" t="s">
        <v>146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9" t="s">
        <v>80</v>
      </c>
      <c r="BK133" s="186">
        <f>ROUND(I133*H133,2)</f>
        <v>0</v>
      </c>
      <c r="BL133" s="19" t="s">
        <v>153</v>
      </c>
      <c r="BM133" s="185" t="s">
        <v>171</v>
      </c>
    </row>
    <row r="134" s="2" customFormat="1" ht="24.15" customHeight="1">
      <c r="A134" s="38"/>
      <c r="B134" s="172"/>
      <c r="C134" s="173" t="s">
        <v>173</v>
      </c>
      <c r="D134" s="173" t="s">
        <v>149</v>
      </c>
      <c r="E134" s="174" t="s">
        <v>1557</v>
      </c>
      <c r="F134" s="175" t="s">
        <v>1558</v>
      </c>
      <c r="G134" s="176" t="s">
        <v>1544</v>
      </c>
      <c r="H134" s="177">
        <v>19</v>
      </c>
      <c r="I134" s="178"/>
      <c r="J134" s="179">
        <f>ROUND(I134*H134,2)</f>
        <v>0</v>
      </c>
      <c r="K134" s="180"/>
      <c r="L134" s="39"/>
      <c r="M134" s="181" t="s">
        <v>1</v>
      </c>
      <c r="N134" s="182" t="s">
        <v>38</v>
      </c>
      <c r="O134" s="77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5" t="s">
        <v>153</v>
      </c>
      <c r="AT134" s="185" t="s">
        <v>149</v>
      </c>
      <c r="AU134" s="185" t="s">
        <v>80</v>
      </c>
      <c r="AY134" s="19" t="s">
        <v>146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9" t="s">
        <v>80</v>
      </c>
      <c r="BK134" s="186">
        <f>ROUND(I134*H134,2)</f>
        <v>0</v>
      </c>
      <c r="BL134" s="19" t="s">
        <v>153</v>
      </c>
      <c r="BM134" s="185" t="s">
        <v>176</v>
      </c>
    </row>
    <row r="135" s="2" customFormat="1" ht="37.8" customHeight="1">
      <c r="A135" s="38"/>
      <c r="B135" s="172"/>
      <c r="C135" s="173" t="s">
        <v>162</v>
      </c>
      <c r="D135" s="173" t="s">
        <v>149</v>
      </c>
      <c r="E135" s="174" t="s">
        <v>1559</v>
      </c>
      <c r="F135" s="175" t="s">
        <v>1560</v>
      </c>
      <c r="G135" s="176" t="s">
        <v>1544</v>
      </c>
      <c r="H135" s="177">
        <v>45</v>
      </c>
      <c r="I135" s="178"/>
      <c r="J135" s="179">
        <f>ROUND(I135*H135,2)</f>
        <v>0</v>
      </c>
      <c r="K135" s="180"/>
      <c r="L135" s="39"/>
      <c r="M135" s="181" t="s">
        <v>1</v>
      </c>
      <c r="N135" s="182" t="s">
        <v>38</v>
      </c>
      <c r="O135" s="77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5" t="s">
        <v>153</v>
      </c>
      <c r="AT135" s="185" t="s">
        <v>149</v>
      </c>
      <c r="AU135" s="185" t="s">
        <v>80</v>
      </c>
      <c r="AY135" s="19" t="s">
        <v>146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9" t="s">
        <v>80</v>
      </c>
      <c r="BK135" s="186">
        <f>ROUND(I135*H135,2)</f>
        <v>0</v>
      </c>
      <c r="BL135" s="19" t="s">
        <v>153</v>
      </c>
      <c r="BM135" s="185" t="s">
        <v>179</v>
      </c>
    </row>
    <row r="136" s="2" customFormat="1" ht="16.5" customHeight="1">
      <c r="A136" s="38"/>
      <c r="B136" s="172"/>
      <c r="C136" s="173" t="s">
        <v>180</v>
      </c>
      <c r="D136" s="173" t="s">
        <v>149</v>
      </c>
      <c r="E136" s="174" t="s">
        <v>1561</v>
      </c>
      <c r="F136" s="175" t="s">
        <v>1562</v>
      </c>
      <c r="G136" s="176" t="s">
        <v>1544</v>
      </c>
      <c r="H136" s="177">
        <v>26</v>
      </c>
      <c r="I136" s="178"/>
      <c r="J136" s="179">
        <f>ROUND(I136*H136,2)</f>
        <v>0</v>
      </c>
      <c r="K136" s="180"/>
      <c r="L136" s="39"/>
      <c r="M136" s="181" t="s">
        <v>1</v>
      </c>
      <c r="N136" s="182" t="s">
        <v>38</v>
      </c>
      <c r="O136" s="77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5" t="s">
        <v>153</v>
      </c>
      <c r="AT136" s="185" t="s">
        <v>149</v>
      </c>
      <c r="AU136" s="185" t="s">
        <v>80</v>
      </c>
      <c r="AY136" s="19" t="s">
        <v>146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9" t="s">
        <v>80</v>
      </c>
      <c r="BK136" s="186">
        <f>ROUND(I136*H136,2)</f>
        <v>0</v>
      </c>
      <c r="BL136" s="19" t="s">
        <v>153</v>
      </c>
      <c r="BM136" s="185" t="s">
        <v>212</v>
      </c>
    </row>
    <row r="137" s="2" customFormat="1" ht="24.15" customHeight="1">
      <c r="A137" s="38"/>
      <c r="B137" s="172"/>
      <c r="C137" s="173" t="s">
        <v>167</v>
      </c>
      <c r="D137" s="173" t="s">
        <v>149</v>
      </c>
      <c r="E137" s="174" t="s">
        <v>1563</v>
      </c>
      <c r="F137" s="175" t="s">
        <v>1564</v>
      </c>
      <c r="G137" s="176" t="s">
        <v>1544</v>
      </c>
      <c r="H137" s="177">
        <v>3</v>
      </c>
      <c r="I137" s="178"/>
      <c r="J137" s="179">
        <f>ROUND(I137*H137,2)</f>
        <v>0</v>
      </c>
      <c r="K137" s="180"/>
      <c r="L137" s="39"/>
      <c r="M137" s="181" t="s">
        <v>1</v>
      </c>
      <c r="N137" s="182" t="s">
        <v>38</v>
      </c>
      <c r="O137" s="77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5" t="s">
        <v>153</v>
      </c>
      <c r="AT137" s="185" t="s">
        <v>149</v>
      </c>
      <c r="AU137" s="185" t="s">
        <v>80</v>
      </c>
      <c r="AY137" s="19" t="s">
        <v>146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9" t="s">
        <v>80</v>
      </c>
      <c r="BK137" s="186">
        <f>ROUND(I137*H137,2)</f>
        <v>0</v>
      </c>
      <c r="BL137" s="19" t="s">
        <v>153</v>
      </c>
      <c r="BM137" s="185" t="s">
        <v>183</v>
      </c>
    </row>
    <row r="138" s="2" customFormat="1" ht="16.5" customHeight="1">
      <c r="A138" s="38"/>
      <c r="B138" s="172"/>
      <c r="C138" s="173" t="s">
        <v>187</v>
      </c>
      <c r="D138" s="173" t="s">
        <v>149</v>
      </c>
      <c r="E138" s="174" t="s">
        <v>1565</v>
      </c>
      <c r="F138" s="175" t="s">
        <v>1566</v>
      </c>
      <c r="G138" s="176" t="s">
        <v>1544</v>
      </c>
      <c r="H138" s="177">
        <v>10</v>
      </c>
      <c r="I138" s="178"/>
      <c r="J138" s="179">
        <f>ROUND(I138*H138,2)</f>
        <v>0</v>
      </c>
      <c r="K138" s="180"/>
      <c r="L138" s="39"/>
      <c r="M138" s="181" t="s">
        <v>1</v>
      </c>
      <c r="N138" s="182" t="s">
        <v>38</v>
      </c>
      <c r="O138" s="77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5" t="s">
        <v>153</v>
      </c>
      <c r="AT138" s="185" t="s">
        <v>149</v>
      </c>
      <c r="AU138" s="185" t="s">
        <v>80</v>
      </c>
      <c r="AY138" s="19" t="s">
        <v>146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9" t="s">
        <v>80</v>
      </c>
      <c r="BK138" s="186">
        <f>ROUND(I138*H138,2)</f>
        <v>0</v>
      </c>
      <c r="BL138" s="19" t="s">
        <v>153</v>
      </c>
      <c r="BM138" s="185" t="s">
        <v>186</v>
      </c>
    </row>
    <row r="139" s="2" customFormat="1" ht="24.15" customHeight="1">
      <c r="A139" s="38"/>
      <c r="B139" s="172"/>
      <c r="C139" s="173" t="s">
        <v>171</v>
      </c>
      <c r="D139" s="173" t="s">
        <v>149</v>
      </c>
      <c r="E139" s="174" t="s">
        <v>1567</v>
      </c>
      <c r="F139" s="175" t="s">
        <v>1568</v>
      </c>
      <c r="G139" s="176" t="s">
        <v>1544</v>
      </c>
      <c r="H139" s="177">
        <v>4</v>
      </c>
      <c r="I139" s="178"/>
      <c r="J139" s="179">
        <f>ROUND(I139*H139,2)</f>
        <v>0</v>
      </c>
      <c r="K139" s="180"/>
      <c r="L139" s="39"/>
      <c r="M139" s="181" t="s">
        <v>1</v>
      </c>
      <c r="N139" s="182" t="s">
        <v>38</v>
      </c>
      <c r="O139" s="77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5" t="s">
        <v>153</v>
      </c>
      <c r="AT139" s="185" t="s">
        <v>149</v>
      </c>
      <c r="AU139" s="185" t="s">
        <v>80</v>
      </c>
      <c r="AY139" s="19" t="s">
        <v>146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9" t="s">
        <v>80</v>
      </c>
      <c r="BK139" s="186">
        <f>ROUND(I139*H139,2)</f>
        <v>0</v>
      </c>
      <c r="BL139" s="19" t="s">
        <v>153</v>
      </c>
      <c r="BM139" s="185" t="s">
        <v>190</v>
      </c>
    </row>
    <row r="140" s="2" customFormat="1" ht="24.15" customHeight="1">
      <c r="A140" s="38"/>
      <c r="B140" s="172"/>
      <c r="C140" s="173" t="s">
        <v>194</v>
      </c>
      <c r="D140" s="173" t="s">
        <v>149</v>
      </c>
      <c r="E140" s="174" t="s">
        <v>1569</v>
      </c>
      <c r="F140" s="175" t="s">
        <v>1570</v>
      </c>
      <c r="G140" s="176" t="s">
        <v>1544</v>
      </c>
      <c r="H140" s="177">
        <v>1</v>
      </c>
      <c r="I140" s="178"/>
      <c r="J140" s="179">
        <f>ROUND(I140*H140,2)</f>
        <v>0</v>
      </c>
      <c r="K140" s="180"/>
      <c r="L140" s="39"/>
      <c r="M140" s="181" t="s">
        <v>1</v>
      </c>
      <c r="N140" s="182" t="s">
        <v>38</v>
      </c>
      <c r="O140" s="77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5" t="s">
        <v>153</v>
      </c>
      <c r="AT140" s="185" t="s">
        <v>149</v>
      </c>
      <c r="AU140" s="185" t="s">
        <v>80</v>
      </c>
      <c r="AY140" s="19" t="s">
        <v>146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9" t="s">
        <v>80</v>
      </c>
      <c r="BK140" s="186">
        <f>ROUND(I140*H140,2)</f>
        <v>0</v>
      </c>
      <c r="BL140" s="19" t="s">
        <v>153</v>
      </c>
      <c r="BM140" s="185" t="s">
        <v>193</v>
      </c>
    </row>
    <row r="141" s="2" customFormat="1" ht="24.15" customHeight="1">
      <c r="A141" s="38"/>
      <c r="B141" s="172"/>
      <c r="C141" s="173" t="s">
        <v>176</v>
      </c>
      <c r="D141" s="173" t="s">
        <v>149</v>
      </c>
      <c r="E141" s="174" t="s">
        <v>1571</v>
      </c>
      <c r="F141" s="175" t="s">
        <v>1572</v>
      </c>
      <c r="G141" s="176" t="s">
        <v>1544</v>
      </c>
      <c r="H141" s="177">
        <v>1</v>
      </c>
      <c r="I141" s="178"/>
      <c r="J141" s="179">
        <f>ROUND(I141*H141,2)</f>
        <v>0</v>
      </c>
      <c r="K141" s="180"/>
      <c r="L141" s="39"/>
      <c r="M141" s="181" t="s">
        <v>1</v>
      </c>
      <c r="N141" s="182" t="s">
        <v>38</v>
      </c>
      <c r="O141" s="77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5" t="s">
        <v>153</v>
      </c>
      <c r="AT141" s="185" t="s">
        <v>149</v>
      </c>
      <c r="AU141" s="185" t="s">
        <v>80</v>
      </c>
      <c r="AY141" s="19" t="s">
        <v>146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9" t="s">
        <v>80</v>
      </c>
      <c r="BK141" s="186">
        <f>ROUND(I141*H141,2)</f>
        <v>0</v>
      </c>
      <c r="BL141" s="19" t="s">
        <v>153</v>
      </c>
      <c r="BM141" s="185" t="s">
        <v>197</v>
      </c>
    </row>
    <row r="142" s="2" customFormat="1" ht="24.15" customHeight="1">
      <c r="A142" s="38"/>
      <c r="B142" s="172"/>
      <c r="C142" s="173" t="s">
        <v>8</v>
      </c>
      <c r="D142" s="173" t="s">
        <v>149</v>
      </c>
      <c r="E142" s="174" t="s">
        <v>1573</v>
      </c>
      <c r="F142" s="175" t="s">
        <v>1574</v>
      </c>
      <c r="G142" s="176" t="s">
        <v>1544</v>
      </c>
      <c r="H142" s="177">
        <v>6</v>
      </c>
      <c r="I142" s="178"/>
      <c r="J142" s="179">
        <f>ROUND(I142*H142,2)</f>
        <v>0</v>
      </c>
      <c r="K142" s="180"/>
      <c r="L142" s="39"/>
      <c r="M142" s="181" t="s">
        <v>1</v>
      </c>
      <c r="N142" s="182" t="s">
        <v>38</v>
      </c>
      <c r="O142" s="77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5" t="s">
        <v>153</v>
      </c>
      <c r="AT142" s="185" t="s">
        <v>149</v>
      </c>
      <c r="AU142" s="185" t="s">
        <v>80</v>
      </c>
      <c r="AY142" s="19" t="s">
        <v>146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9" t="s">
        <v>80</v>
      </c>
      <c r="BK142" s="186">
        <f>ROUND(I142*H142,2)</f>
        <v>0</v>
      </c>
      <c r="BL142" s="19" t="s">
        <v>153</v>
      </c>
      <c r="BM142" s="185" t="s">
        <v>200</v>
      </c>
    </row>
    <row r="143" s="2" customFormat="1" ht="24.15" customHeight="1">
      <c r="A143" s="38"/>
      <c r="B143" s="172"/>
      <c r="C143" s="173" t="s">
        <v>179</v>
      </c>
      <c r="D143" s="173" t="s">
        <v>149</v>
      </c>
      <c r="E143" s="174" t="s">
        <v>1575</v>
      </c>
      <c r="F143" s="175" t="s">
        <v>1576</v>
      </c>
      <c r="G143" s="176" t="s">
        <v>1544</v>
      </c>
      <c r="H143" s="177">
        <v>2</v>
      </c>
      <c r="I143" s="178"/>
      <c r="J143" s="179">
        <f>ROUND(I143*H143,2)</f>
        <v>0</v>
      </c>
      <c r="K143" s="180"/>
      <c r="L143" s="39"/>
      <c r="M143" s="181" t="s">
        <v>1</v>
      </c>
      <c r="N143" s="182" t="s">
        <v>38</v>
      </c>
      <c r="O143" s="77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5" t="s">
        <v>153</v>
      </c>
      <c r="AT143" s="185" t="s">
        <v>149</v>
      </c>
      <c r="AU143" s="185" t="s">
        <v>80</v>
      </c>
      <c r="AY143" s="19" t="s">
        <v>146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9" t="s">
        <v>80</v>
      </c>
      <c r="BK143" s="186">
        <f>ROUND(I143*H143,2)</f>
        <v>0</v>
      </c>
      <c r="BL143" s="19" t="s">
        <v>153</v>
      </c>
      <c r="BM143" s="185" t="s">
        <v>204</v>
      </c>
    </row>
    <row r="144" s="2" customFormat="1" ht="24.15" customHeight="1">
      <c r="A144" s="38"/>
      <c r="B144" s="172"/>
      <c r="C144" s="173" t="s">
        <v>208</v>
      </c>
      <c r="D144" s="173" t="s">
        <v>149</v>
      </c>
      <c r="E144" s="174" t="s">
        <v>1577</v>
      </c>
      <c r="F144" s="175" t="s">
        <v>1578</v>
      </c>
      <c r="G144" s="176" t="s">
        <v>1544</v>
      </c>
      <c r="H144" s="177">
        <v>4</v>
      </c>
      <c r="I144" s="178"/>
      <c r="J144" s="179">
        <f>ROUND(I144*H144,2)</f>
        <v>0</v>
      </c>
      <c r="K144" s="180"/>
      <c r="L144" s="39"/>
      <c r="M144" s="181" t="s">
        <v>1</v>
      </c>
      <c r="N144" s="182" t="s">
        <v>38</v>
      </c>
      <c r="O144" s="77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5" t="s">
        <v>153</v>
      </c>
      <c r="AT144" s="185" t="s">
        <v>149</v>
      </c>
      <c r="AU144" s="185" t="s">
        <v>80</v>
      </c>
      <c r="AY144" s="19" t="s">
        <v>146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9" t="s">
        <v>80</v>
      </c>
      <c r="BK144" s="186">
        <f>ROUND(I144*H144,2)</f>
        <v>0</v>
      </c>
      <c r="BL144" s="19" t="s">
        <v>153</v>
      </c>
      <c r="BM144" s="185" t="s">
        <v>207</v>
      </c>
    </row>
    <row r="145" s="2" customFormat="1" ht="24.15" customHeight="1">
      <c r="A145" s="38"/>
      <c r="B145" s="172"/>
      <c r="C145" s="173" t="s">
        <v>212</v>
      </c>
      <c r="D145" s="173" t="s">
        <v>149</v>
      </c>
      <c r="E145" s="174" t="s">
        <v>1579</v>
      </c>
      <c r="F145" s="175" t="s">
        <v>1580</v>
      </c>
      <c r="G145" s="176" t="s">
        <v>1544</v>
      </c>
      <c r="H145" s="177">
        <v>2</v>
      </c>
      <c r="I145" s="178"/>
      <c r="J145" s="179">
        <f>ROUND(I145*H145,2)</f>
        <v>0</v>
      </c>
      <c r="K145" s="180"/>
      <c r="L145" s="39"/>
      <c r="M145" s="181" t="s">
        <v>1</v>
      </c>
      <c r="N145" s="182" t="s">
        <v>38</v>
      </c>
      <c r="O145" s="77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5" t="s">
        <v>153</v>
      </c>
      <c r="AT145" s="185" t="s">
        <v>149</v>
      </c>
      <c r="AU145" s="185" t="s">
        <v>80</v>
      </c>
      <c r="AY145" s="19" t="s">
        <v>146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9" t="s">
        <v>80</v>
      </c>
      <c r="BK145" s="186">
        <f>ROUND(I145*H145,2)</f>
        <v>0</v>
      </c>
      <c r="BL145" s="19" t="s">
        <v>153</v>
      </c>
      <c r="BM145" s="185" t="s">
        <v>211</v>
      </c>
    </row>
    <row r="146" s="2" customFormat="1" ht="24.15" customHeight="1">
      <c r="A146" s="38"/>
      <c r="B146" s="172"/>
      <c r="C146" s="173" t="s">
        <v>217</v>
      </c>
      <c r="D146" s="173" t="s">
        <v>149</v>
      </c>
      <c r="E146" s="174" t="s">
        <v>1581</v>
      </c>
      <c r="F146" s="175" t="s">
        <v>1582</v>
      </c>
      <c r="G146" s="176" t="s">
        <v>1544</v>
      </c>
      <c r="H146" s="177">
        <v>76</v>
      </c>
      <c r="I146" s="178"/>
      <c r="J146" s="179">
        <f>ROUND(I146*H146,2)</f>
        <v>0</v>
      </c>
      <c r="K146" s="180"/>
      <c r="L146" s="39"/>
      <c r="M146" s="181" t="s">
        <v>1</v>
      </c>
      <c r="N146" s="182" t="s">
        <v>38</v>
      </c>
      <c r="O146" s="77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5" t="s">
        <v>153</v>
      </c>
      <c r="AT146" s="185" t="s">
        <v>149</v>
      </c>
      <c r="AU146" s="185" t="s">
        <v>80</v>
      </c>
      <c r="AY146" s="19" t="s">
        <v>146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9" t="s">
        <v>80</v>
      </c>
      <c r="BK146" s="186">
        <f>ROUND(I146*H146,2)</f>
        <v>0</v>
      </c>
      <c r="BL146" s="19" t="s">
        <v>153</v>
      </c>
      <c r="BM146" s="185" t="s">
        <v>216</v>
      </c>
    </row>
    <row r="147" s="2" customFormat="1" ht="16.5" customHeight="1">
      <c r="A147" s="38"/>
      <c r="B147" s="172"/>
      <c r="C147" s="173" t="s">
        <v>183</v>
      </c>
      <c r="D147" s="173" t="s">
        <v>149</v>
      </c>
      <c r="E147" s="174" t="s">
        <v>1583</v>
      </c>
      <c r="F147" s="175" t="s">
        <v>1584</v>
      </c>
      <c r="G147" s="176" t="s">
        <v>1544</v>
      </c>
      <c r="H147" s="177">
        <v>8</v>
      </c>
      <c r="I147" s="178"/>
      <c r="J147" s="179">
        <f>ROUND(I147*H147,2)</f>
        <v>0</v>
      </c>
      <c r="K147" s="180"/>
      <c r="L147" s="39"/>
      <c r="M147" s="181" t="s">
        <v>1</v>
      </c>
      <c r="N147" s="182" t="s">
        <v>38</v>
      </c>
      <c r="O147" s="77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5" t="s">
        <v>153</v>
      </c>
      <c r="AT147" s="185" t="s">
        <v>149</v>
      </c>
      <c r="AU147" s="185" t="s">
        <v>80</v>
      </c>
      <c r="AY147" s="19" t="s">
        <v>146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9" t="s">
        <v>80</v>
      </c>
      <c r="BK147" s="186">
        <f>ROUND(I147*H147,2)</f>
        <v>0</v>
      </c>
      <c r="BL147" s="19" t="s">
        <v>153</v>
      </c>
      <c r="BM147" s="185" t="s">
        <v>220</v>
      </c>
    </row>
    <row r="148" s="2" customFormat="1" ht="16.5" customHeight="1">
      <c r="A148" s="38"/>
      <c r="B148" s="172"/>
      <c r="C148" s="173" t="s">
        <v>7</v>
      </c>
      <c r="D148" s="173" t="s">
        <v>149</v>
      </c>
      <c r="E148" s="174" t="s">
        <v>1585</v>
      </c>
      <c r="F148" s="175" t="s">
        <v>1586</v>
      </c>
      <c r="G148" s="176" t="s">
        <v>1544</v>
      </c>
      <c r="H148" s="177">
        <v>5</v>
      </c>
      <c r="I148" s="178"/>
      <c r="J148" s="179">
        <f>ROUND(I148*H148,2)</f>
        <v>0</v>
      </c>
      <c r="K148" s="180"/>
      <c r="L148" s="39"/>
      <c r="M148" s="181" t="s">
        <v>1</v>
      </c>
      <c r="N148" s="182" t="s">
        <v>38</v>
      </c>
      <c r="O148" s="77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5" t="s">
        <v>153</v>
      </c>
      <c r="AT148" s="185" t="s">
        <v>149</v>
      </c>
      <c r="AU148" s="185" t="s">
        <v>80</v>
      </c>
      <c r="AY148" s="19" t="s">
        <v>146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9" t="s">
        <v>80</v>
      </c>
      <c r="BK148" s="186">
        <f>ROUND(I148*H148,2)</f>
        <v>0</v>
      </c>
      <c r="BL148" s="19" t="s">
        <v>153</v>
      </c>
      <c r="BM148" s="185" t="s">
        <v>223</v>
      </c>
    </row>
    <row r="149" s="2" customFormat="1" ht="16.5" customHeight="1">
      <c r="A149" s="38"/>
      <c r="B149" s="172"/>
      <c r="C149" s="173" t="s">
        <v>186</v>
      </c>
      <c r="D149" s="173" t="s">
        <v>149</v>
      </c>
      <c r="E149" s="174" t="s">
        <v>1587</v>
      </c>
      <c r="F149" s="175" t="s">
        <v>1588</v>
      </c>
      <c r="G149" s="176" t="s">
        <v>203</v>
      </c>
      <c r="H149" s="177">
        <v>120</v>
      </c>
      <c r="I149" s="178"/>
      <c r="J149" s="179">
        <f>ROUND(I149*H149,2)</f>
        <v>0</v>
      </c>
      <c r="K149" s="180"/>
      <c r="L149" s="39"/>
      <c r="M149" s="181" t="s">
        <v>1</v>
      </c>
      <c r="N149" s="182" t="s">
        <v>38</v>
      </c>
      <c r="O149" s="77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5" t="s">
        <v>153</v>
      </c>
      <c r="AT149" s="185" t="s">
        <v>149</v>
      </c>
      <c r="AU149" s="185" t="s">
        <v>80</v>
      </c>
      <c r="AY149" s="19" t="s">
        <v>146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9" t="s">
        <v>80</v>
      </c>
      <c r="BK149" s="186">
        <f>ROUND(I149*H149,2)</f>
        <v>0</v>
      </c>
      <c r="BL149" s="19" t="s">
        <v>153</v>
      </c>
      <c r="BM149" s="185" t="s">
        <v>226</v>
      </c>
    </row>
    <row r="150" s="2" customFormat="1" ht="16.5" customHeight="1">
      <c r="A150" s="38"/>
      <c r="B150" s="172"/>
      <c r="C150" s="173" t="s">
        <v>229</v>
      </c>
      <c r="D150" s="173" t="s">
        <v>149</v>
      </c>
      <c r="E150" s="174" t="s">
        <v>1589</v>
      </c>
      <c r="F150" s="175" t="s">
        <v>1590</v>
      </c>
      <c r="G150" s="176" t="s">
        <v>203</v>
      </c>
      <c r="H150" s="177">
        <v>120</v>
      </c>
      <c r="I150" s="178"/>
      <c r="J150" s="179">
        <f>ROUND(I150*H150,2)</f>
        <v>0</v>
      </c>
      <c r="K150" s="180"/>
      <c r="L150" s="39"/>
      <c r="M150" s="181" t="s">
        <v>1</v>
      </c>
      <c r="N150" s="182" t="s">
        <v>38</v>
      </c>
      <c r="O150" s="77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5" t="s">
        <v>153</v>
      </c>
      <c r="AT150" s="185" t="s">
        <v>149</v>
      </c>
      <c r="AU150" s="185" t="s">
        <v>80</v>
      </c>
      <c r="AY150" s="19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9" t="s">
        <v>80</v>
      </c>
      <c r="BK150" s="186">
        <f>ROUND(I150*H150,2)</f>
        <v>0</v>
      </c>
      <c r="BL150" s="19" t="s">
        <v>153</v>
      </c>
      <c r="BM150" s="185" t="s">
        <v>316</v>
      </c>
    </row>
    <row r="151" s="2" customFormat="1" ht="16.5" customHeight="1">
      <c r="A151" s="38"/>
      <c r="B151" s="172"/>
      <c r="C151" s="173" t="s">
        <v>190</v>
      </c>
      <c r="D151" s="173" t="s">
        <v>149</v>
      </c>
      <c r="E151" s="174" t="s">
        <v>1591</v>
      </c>
      <c r="F151" s="175" t="s">
        <v>1592</v>
      </c>
      <c r="G151" s="176" t="s">
        <v>203</v>
      </c>
      <c r="H151" s="177">
        <v>290</v>
      </c>
      <c r="I151" s="178"/>
      <c r="J151" s="179">
        <f>ROUND(I151*H151,2)</f>
        <v>0</v>
      </c>
      <c r="K151" s="180"/>
      <c r="L151" s="39"/>
      <c r="M151" s="181" t="s">
        <v>1</v>
      </c>
      <c r="N151" s="182" t="s">
        <v>38</v>
      </c>
      <c r="O151" s="77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5" t="s">
        <v>153</v>
      </c>
      <c r="AT151" s="185" t="s">
        <v>149</v>
      </c>
      <c r="AU151" s="185" t="s">
        <v>80</v>
      </c>
      <c r="AY151" s="19" t="s">
        <v>146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9" t="s">
        <v>80</v>
      </c>
      <c r="BK151" s="186">
        <f>ROUND(I151*H151,2)</f>
        <v>0</v>
      </c>
      <c r="BL151" s="19" t="s">
        <v>153</v>
      </c>
      <c r="BM151" s="185" t="s">
        <v>256</v>
      </c>
    </row>
    <row r="152" s="2" customFormat="1" ht="16.5" customHeight="1">
      <c r="A152" s="38"/>
      <c r="B152" s="172"/>
      <c r="C152" s="173" t="s">
        <v>236</v>
      </c>
      <c r="D152" s="173" t="s">
        <v>149</v>
      </c>
      <c r="E152" s="174" t="s">
        <v>1593</v>
      </c>
      <c r="F152" s="175" t="s">
        <v>1594</v>
      </c>
      <c r="G152" s="176" t="s">
        <v>203</v>
      </c>
      <c r="H152" s="177">
        <v>90</v>
      </c>
      <c r="I152" s="178"/>
      <c r="J152" s="179">
        <f>ROUND(I152*H152,2)</f>
        <v>0</v>
      </c>
      <c r="K152" s="180"/>
      <c r="L152" s="39"/>
      <c r="M152" s="181" t="s">
        <v>1</v>
      </c>
      <c r="N152" s="182" t="s">
        <v>38</v>
      </c>
      <c r="O152" s="77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5" t="s">
        <v>153</v>
      </c>
      <c r="AT152" s="185" t="s">
        <v>149</v>
      </c>
      <c r="AU152" s="185" t="s">
        <v>80</v>
      </c>
      <c r="AY152" s="19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9" t="s">
        <v>80</v>
      </c>
      <c r="BK152" s="186">
        <f>ROUND(I152*H152,2)</f>
        <v>0</v>
      </c>
      <c r="BL152" s="19" t="s">
        <v>153</v>
      </c>
      <c r="BM152" s="185" t="s">
        <v>260</v>
      </c>
    </row>
    <row r="153" s="2" customFormat="1" ht="16.5" customHeight="1">
      <c r="A153" s="38"/>
      <c r="B153" s="172"/>
      <c r="C153" s="173" t="s">
        <v>193</v>
      </c>
      <c r="D153" s="173" t="s">
        <v>149</v>
      </c>
      <c r="E153" s="174" t="s">
        <v>1595</v>
      </c>
      <c r="F153" s="175" t="s">
        <v>1596</v>
      </c>
      <c r="G153" s="176" t="s">
        <v>203</v>
      </c>
      <c r="H153" s="177">
        <v>25</v>
      </c>
      <c r="I153" s="178"/>
      <c r="J153" s="179">
        <f>ROUND(I153*H153,2)</f>
        <v>0</v>
      </c>
      <c r="K153" s="180"/>
      <c r="L153" s="39"/>
      <c r="M153" s="181" t="s">
        <v>1</v>
      </c>
      <c r="N153" s="182" t="s">
        <v>38</v>
      </c>
      <c r="O153" s="77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5" t="s">
        <v>153</v>
      </c>
      <c r="AT153" s="185" t="s">
        <v>149</v>
      </c>
      <c r="AU153" s="185" t="s">
        <v>80</v>
      </c>
      <c r="AY153" s="19" t="s">
        <v>146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9" t="s">
        <v>80</v>
      </c>
      <c r="BK153" s="186">
        <f>ROUND(I153*H153,2)</f>
        <v>0</v>
      </c>
      <c r="BL153" s="19" t="s">
        <v>153</v>
      </c>
      <c r="BM153" s="185" t="s">
        <v>264</v>
      </c>
    </row>
    <row r="154" s="2" customFormat="1" ht="16.5" customHeight="1">
      <c r="A154" s="38"/>
      <c r="B154" s="172"/>
      <c r="C154" s="173" t="s">
        <v>243</v>
      </c>
      <c r="D154" s="173" t="s">
        <v>149</v>
      </c>
      <c r="E154" s="174" t="s">
        <v>1597</v>
      </c>
      <c r="F154" s="175" t="s">
        <v>1598</v>
      </c>
      <c r="G154" s="176" t="s">
        <v>203</v>
      </c>
      <c r="H154" s="177">
        <v>25</v>
      </c>
      <c r="I154" s="178"/>
      <c r="J154" s="179">
        <f>ROUND(I154*H154,2)</f>
        <v>0</v>
      </c>
      <c r="K154" s="180"/>
      <c r="L154" s="39"/>
      <c r="M154" s="181" t="s">
        <v>1</v>
      </c>
      <c r="N154" s="182" t="s">
        <v>38</v>
      </c>
      <c r="O154" s="77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5" t="s">
        <v>153</v>
      </c>
      <c r="AT154" s="185" t="s">
        <v>149</v>
      </c>
      <c r="AU154" s="185" t="s">
        <v>80</v>
      </c>
      <c r="AY154" s="19" t="s">
        <v>146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9" t="s">
        <v>80</v>
      </c>
      <c r="BK154" s="186">
        <f>ROUND(I154*H154,2)</f>
        <v>0</v>
      </c>
      <c r="BL154" s="19" t="s">
        <v>153</v>
      </c>
      <c r="BM154" s="185" t="s">
        <v>350</v>
      </c>
    </row>
    <row r="155" s="2" customFormat="1" ht="21.75" customHeight="1">
      <c r="A155" s="38"/>
      <c r="B155" s="172"/>
      <c r="C155" s="173" t="s">
        <v>197</v>
      </c>
      <c r="D155" s="173" t="s">
        <v>149</v>
      </c>
      <c r="E155" s="174" t="s">
        <v>1599</v>
      </c>
      <c r="F155" s="175" t="s">
        <v>1600</v>
      </c>
      <c r="G155" s="176" t="s">
        <v>203</v>
      </c>
      <c r="H155" s="177">
        <v>15</v>
      </c>
      <c r="I155" s="178"/>
      <c r="J155" s="179">
        <f>ROUND(I155*H155,2)</f>
        <v>0</v>
      </c>
      <c r="K155" s="180"/>
      <c r="L155" s="39"/>
      <c r="M155" s="181" t="s">
        <v>1</v>
      </c>
      <c r="N155" s="182" t="s">
        <v>38</v>
      </c>
      <c r="O155" s="77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5" t="s">
        <v>153</v>
      </c>
      <c r="AT155" s="185" t="s">
        <v>149</v>
      </c>
      <c r="AU155" s="185" t="s">
        <v>80</v>
      </c>
      <c r="AY155" s="19" t="s">
        <v>146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9" t="s">
        <v>80</v>
      </c>
      <c r="BK155" s="186">
        <f>ROUND(I155*H155,2)</f>
        <v>0</v>
      </c>
      <c r="BL155" s="19" t="s">
        <v>153</v>
      </c>
      <c r="BM155" s="185" t="s">
        <v>358</v>
      </c>
    </row>
    <row r="156" s="2" customFormat="1" ht="21.75" customHeight="1">
      <c r="A156" s="38"/>
      <c r="B156" s="172"/>
      <c r="C156" s="173" t="s">
        <v>253</v>
      </c>
      <c r="D156" s="173" t="s">
        <v>149</v>
      </c>
      <c r="E156" s="174" t="s">
        <v>1601</v>
      </c>
      <c r="F156" s="175" t="s">
        <v>1602</v>
      </c>
      <c r="G156" s="176" t="s">
        <v>203</v>
      </c>
      <c r="H156" s="177">
        <v>155</v>
      </c>
      <c r="I156" s="178"/>
      <c r="J156" s="179">
        <f>ROUND(I156*H156,2)</f>
        <v>0</v>
      </c>
      <c r="K156" s="180"/>
      <c r="L156" s="39"/>
      <c r="M156" s="181" t="s">
        <v>1</v>
      </c>
      <c r="N156" s="182" t="s">
        <v>38</v>
      </c>
      <c r="O156" s="77"/>
      <c r="P156" s="183">
        <f>O156*H156</f>
        <v>0</v>
      </c>
      <c r="Q156" s="183">
        <v>0</v>
      </c>
      <c r="R156" s="183">
        <f>Q156*H156</f>
        <v>0</v>
      </c>
      <c r="S156" s="183">
        <v>0</v>
      </c>
      <c r="T156" s="18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5" t="s">
        <v>153</v>
      </c>
      <c r="AT156" s="185" t="s">
        <v>149</v>
      </c>
      <c r="AU156" s="185" t="s">
        <v>80</v>
      </c>
      <c r="AY156" s="19" t="s">
        <v>146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9" t="s">
        <v>80</v>
      </c>
      <c r="BK156" s="186">
        <f>ROUND(I156*H156,2)</f>
        <v>0</v>
      </c>
      <c r="BL156" s="19" t="s">
        <v>153</v>
      </c>
      <c r="BM156" s="185" t="s">
        <v>366</v>
      </c>
    </row>
    <row r="157" s="2" customFormat="1" ht="21.75" customHeight="1">
      <c r="A157" s="38"/>
      <c r="B157" s="172"/>
      <c r="C157" s="173" t="s">
        <v>200</v>
      </c>
      <c r="D157" s="173" t="s">
        <v>149</v>
      </c>
      <c r="E157" s="174" t="s">
        <v>1603</v>
      </c>
      <c r="F157" s="175" t="s">
        <v>1604</v>
      </c>
      <c r="G157" s="176" t="s">
        <v>203</v>
      </c>
      <c r="H157" s="177">
        <v>260</v>
      </c>
      <c r="I157" s="178"/>
      <c r="J157" s="179">
        <f>ROUND(I157*H157,2)</f>
        <v>0</v>
      </c>
      <c r="K157" s="180"/>
      <c r="L157" s="39"/>
      <c r="M157" s="181" t="s">
        <v>1</v>
      </c>
      <c r="N157" s="182" t="s">
        <v>38</v>
      </c>
      <c r="O157" s="77"/>
      <c r="P157" s="183">
        <f>O157*H157</f>
        <v>0</v>
      </c>
      <c r="Q157" s="183">
        <v>0</v>
      </c>
      <c r="R157" s="183">
        <f>Q157*H157</f>
        <v>0</v>
      </c>
      <c r="S157" s="183">
        <v>0</v>
      </c>
      <c r="T157" s="18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5" t="s">
        <v>153</v>
      </c>
      <c r="AT157" s="185" t="s">
        <v>149</v>
      </c>
      <c r="AU157" s="185" t="s">
        <v>80</v>
      </c>
      <c r="AY157" s="19" t="s">
        <v>146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9" t="s">
        <v>80</v>
      </c>
      <c r="BK157" s="186">
        <f>ROUND(I157*H157,2)</f>
        <v>0</v>
      </c>
      <c r="BL157" s="19" t="s">
        <v>153</v>
      </c>
      <c r="BM157" s="185" t="s">
        <v>283</v>
      </c>
    </row>
    <row r="158" s="2" customFormat="1" ht="21.75" customHeight="1">
      <c r="A158" s="38"/>
      <c r="B158" s="172"/>
      <c r="C158" s="173" t="s">
        <v>261</v>
      </c>
      <c r="D158" s="173" t="s">
        <v>149</v>
      </c>
      <c r="E158" s="174" t="s">
        <v>1605</v>
      </c>
      <c r="F158" s="175" t="s">
        <v>1606</v>
      </c>
      <c r="G158" s="176" t="s">
        <v>203</v>
      </c>
      <c r="H158" s="177">
        <v>15</v>
      </c>
      <c r="I158" s="178"/>
      <c r="J158" s="179">
        <f>ROUND(I158*H158,2)</f>
        <v>0</v>
      </c>
      <c r="K158" s="180"/>
      <c r="L158" s="39"/>
      <c r="M158" s="181" t="s">
        <v>1</v>
      </c>
      <c r="N158" s="182" t="s">
        <v>38</v>
      </c>
      <c r="O158" s="77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5" t="s">
        <v>153</v>
      </c>
      <c r="AT158" s="185" t="s">
        <v>149</v>
      </c>
      <c r="AU158" s="185" t="s">
        <v>80</v>
      </c>
      <c r="AY158" s="19" t="s">
        <v>146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9" t="s">
        <v>80</v>
      </c>
      <c r="BK158" s="186">
        <f>ROUND(I158*H158,2)</f>
        <v>0</v>
      </c>
      <c r="BL158" s="19" t="s">
        <v>153</v>
      </c>
      <c r="BM158" s="185" t="s">
        <v>287</v>
      </c>
    </row>
    <row r="159" s="2" customFormat="1" ht="16.5" customHeight="1">
      <c r="A159" s="38"/>
      <c r="B159" s="172"/>
      <c r="C159" s="173" t="s">
        <v>204</v>
      </c>
      <c r="D159" s="173" t="s">
        <v>149</v>
      </c>
      <c r="E159" s="174" t="s">
        <v>1607</v>
      </c>
      <c r="F159" s="175" t="s">
        <v>1608</v>
      </c>
      <c r="G159" s="176" t="s">
        <v>203</v>
      </c>
      <c r="H159" s="177">
        <v>20</v>
      </c>
      <c r="I159" s="178"/>
      <c r="J159" s="179">
        <f>ROUND(I159*H159,2)</f>
        <v>0</v>
      </c>
      <c r="K159" s="180"/>
      <c r="L159" s="39"/>
      <c r="M159" s="181" t="s">
        <v>1</v>
      </c>
      <c r="N159" s="182" t="s">
        <v>38</v>
      </c>
      <c r="O159" s="77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5" t="s">
        <v>153</v>
      </c>
      <c r="AT159" s="185" t="s">
        <v>149</v>
      </c>
      <c r="AU159" s="185" t="s">
        <v>80</v>
      </c>
      <c r="AY159" s="19" t="s">
        <v>146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9" t="s">
        <v>80</v>
      </c>
      <c r="BK159" s="186">
        <f>ROUND(I159*H159,2)</f>
        <v>0</v>
      </c>
      <c r="BL159" s="19" t="s">
        <v>153</v>
      </c>
      <c r="BM159" s="185" t="s">
        <v>290</v>
      </c>
    </row>
    <row r="160" s="2" customFormat="1" ht="16.5" customHeight="1">
      <c r="A160" s="38"/>
      <c r="B160" s="172"/>
      <c r="C160" s="173" t="s">
        <v>269</v>
      </c>
      <c r="D160" s="173" t="s">
        <v>149</v>
      </c>
      <c r="E160" s="174" t="s">
        <v>1609</v>
      </c>
      <c r="F160" s="175" t="s">
        <v>1610</v>
      </c>
      <c r="G160" s="176" t="s">
        <v>203</v>
      </c>
      <c r="H160" s="177">
        <v>30</v>
      </c>
      <c r="I160" s="178"/>
      <c r="J160" s="179">
        <f>ROUND(I160*H160,2)</f>
        <v>0</v>
      </c>
      <c r="K160" s="180"/>
      <c r="L160" s="39"/>
      <c r="M160" s="181" t="s">
        <v>1</v>
      </c>
      <c r="N160" s="182" t="s">
        <v>38</v>
      </c>
      <c r="O160" s="77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5" t="s">
        <v>153</v>
      </c>
      <c r="AT160" s="185" t="s">
        <v>149</v>
      </c>
      <c r="AU160" s="185" t="s">
        <v>80</v>
      </c>
      <c r="AY160" s="19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9" t="s">
        <v>80</v>
      </c>
      <c r="BK160" s="186">
        <f>ROUND(I160*H160,2)</f>
        <v>0</v>
      </c>
      <c r="BL160" s="19" t="s">
        <v>153</v>
      </c>
      <c r="BM160" s="185" t="s">
        <v>294</v>
      </c>
    </row>
    <row r="161" s="2" customFormat="1" ht="24.15" customHeight="1">
      <c r="A161" s="38"/>
      <c r="B161" s="172"/>
      <c r="C161" s="173" t="s">
        <v>207</v>
      </c>
      <c r="D161" s="173" t="s">
        <v>149</v>
      </c>
      <c r="E161" s="174" t="s">
        <v>1611</v>
      </c>
      <c r="F161" s="175" t="s">
        <v>1612</v>
      </c>
      <c r="G161" s="176" t="s">
        <v>203</v>
      </c>
      <c r="H161" s="177">
        <v>30</v>
      </c>
      <c r="I161" s="178"/>
      <c r="J161" s="179">
        <f>ROUND(I161*H161,2)</f>
        <v>0</v>
      </c>
      <c r="K161" s="180"/>
      <c r="L161" s="39"/>
      <c r="M161" s="181" t="s">
        <v>1</v>
      </c>
      <c r="N161" s="182" t="s">
        <v>38</v>
      </c>
      <c r="O161" s="77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5" t="s">
        <v>153</v>
      </c>
      <c r="AT161" s="185" t="s">
        <v>149</v>
      </c>
      <c r="AU161" s="185" t="s">
        <v>80</v>
      </c>
      <c r="AY161" s="19" t="s">
        <v>146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9" t="s">
        <v>80</v>
      </c>
      <c r="BK161" s="186">
        <f>ROUND(I161*H161,2)</f>
        <v>0</v>
      </c>
      <c r="BL161" s="19" t="s">
        <v>153</v>
      </c>
      <c r="BM161" s="185" t="s">
        <v>297</v>
      </c>
    </row>
    <row r="162" s="12" customFormat="1" ht="25.92" customHeight="1">
      <c r="A162" s="12"/>
      <c r="B162" s="159"/>
      <c r="C162" s="12"/>
      <c r="D162" s="160" t="s">
        <v>72</v>
      </c>
      <c r="E162" s="161" t="s">
        <v>1613</v>
      </c>
      <c r="F162" s="161" t="s">
        <v>1614</v>
      </c>
      <c r="G162" s="12"/>
      <c r="H162" s="12"/>
      <c r="I162" s="162"/>
      <c r="J162" s="163">
        <f>BK162</f>
        <v>0</v>
      </c>
      <c r="K162" s="12"/>
      <c r="L162" s="159"/>
      <c r="M162" s="164"/>
      <c r="N162" s="165"/>
      <c r="O162" s="165"/>
      <c r="P162" s="166">
        <f>P163+P178</f>
        <v>0</v>
      </c>
      <c r="Q162" s="165"/>
      <c r="R162" s="166">
        <f>R163+R178</f>
        <v>0</v>
      </c>
      <c r="S162" s="165"/>
      <c r="T162" s="167">
        <f>T163+T178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0" t="s">
        <v>80</v>
      </c>
      <c r="AT162" s="168" t="s">
        <v>72</v>
      </c>
      <c r="AU162" s="168" t="s">
        <v>73</v>
      </c>
      <c r="AY162" s="160" t="s">
        <v>146</v>
      </c>
      <c r="BK162" s="169">
        <f>BK163+BK178</f>
        <v>0</v>
      </c>
    </row>
    <row r="163" s="12" customFormat="1" ht="22.8" customHeight="1">
      <c r="A163" s="12"/>
      <c r="B163" s="159"/>
      <c r="C163" s="12"/>
      <c r="D163" s="160" t="s">
        <v>72</v>
      </c>
      <c r="E163" s="170" t="s">
        <v>1615</v>
      </c>
      <c r="F163" s="170" t="s">
        <v>1616</v>
      </c>
      <c r="G163" s="12"/>
      <c r="H163" s="12"/>
      <c r="I163" s="162"/>
      <c r="J163" s="171">
        <f>BK163</f>
        <v>0</v>
      </c>
      <c r="K163" s="12"/>
      <c r="L163" s="159"/>
      <c r="M163" s="164"/>
      <c r="N163" s="165"/>
      <c r="O163" s="165"/>
      <c r="P163" s="166">
        <f>SUM(P164:P177)</f>
        <v>0</v>
      </c>
      <c r="Q163" s="165"/>
      <c r="R163" s="166">
        <f>SUM(R164:R177)</f>
        <v>0</v>
      </c>
      <c r="S163" s="165"/>
      <c r="T163" s="167">
        <f>SUM(T164:T177)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0" t="s">
        <v>80</v>
      </c>
      <c r="AT163" s="168" t="s">
        <v>72</v>
      </c>
      <c r="AU163" s="168" t="s">
        <v>80</v>
      </c>
      <c r="AY163" s="160" t="s">
        <v>146</v>
      </c>
      <c r="BK163" s="169">
        <f>SUM(BK164:BK177)</f>
        <v>0</v>
      </c>
    </row>
    <row r="164" s="2" customFormat="1" ht="16.5" customHeight="1">
      <c r="A164" s="38"/>
      <c r="B164" s="172"/>
      <c r="C164" s="173" t="s">
        <v>277</v>
      </c>
      <c r="D164" s="173" t="s">
        <v>149</v>
      </c>
      <c r="E164" s="174" t="s">
        <v>1617</v>
      </c>
      <c r="F164" s="175" t="s">
        <v>1618</v>
      </c>
      <c r="G164" s="176" t="s">
        <v>203</v>
      </c>
      <c r="H164" s="177">
        <v>0.59999999999999998</v>
      </c>
      <c r="I164" s="178"/>
      <c r="J164" s="179">
        <f>ROUND(I164*H164,2)</f>
        <v>0</v>
      </c>
      <c r="K164" s="180"/>
      <c r="L164" s="39"/>
      <c r="M164" s="181" t="s">
        <v>1</v>
      </c>
      <c r="N164" s="182" t="s">
        <v>38</v>
      </c>
      <c r="O164" s="77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5" t="s">
        <v>153</v>
      </c>
      <c r="AT164" s="185" t="s">
        <v>149</v>
      </c>
      <c r="AU164" s="185" t="s">
        <v>82</v>
      </c>
      <c r="AY164" s="19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9" t="s">
        <v>80</v>
      </c>
      <c r="BK164" s="186">
        <f>ROUND(I164*H164,2)</f>
        <v>0</v>
      </c>
      <c r="BL164" s="19" t="s">
        <v>153</v>
      </c>
      <c r="BM164" s="185" t="s">
        <v>301</v>
      </c>
    </row>
    <row r="165" s="2" customFormat="1" ht="16.5" customHeight="1">
      <c r="A165" s="38"/>
      <c r="B165" s="172"/>
      <c r="C165" s="173" t="s">
        <v>211</v>
      </c>
      <c r="D165" s="173" t="s">
        <v>149</v>
      </c>
      <c r="E165" s="174" t="s">
        <v>1619</v>
      </c>
      <c r="F165" s="175" t="s">
        <v>1620</v>
      </c>
      <c r="G165" s="176" t="s">
        <v>203</v>
      </c>
      <c r="H165" s="177">
        <v>11</v>
      </c>
      <c r="I165" s="178"/>
      <c r="J165" s="179">
        <f>ROUND(I165*H165,2)</f>
        <v>0</v>
      </c>
      <c r="K165" s="180"/>
      <c r="L165" s="39"/>
      <c r="M165" s="181" t="s">
        <v>1</v>
      </c>
      <c r="N165" s="182" t="s">
        <v>38</v>
      </c>
      <c r="O165" s="77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5" t="s">
        <v>153</v>
      </c>
      <c r="AT165" s="185" t="s">
        <v>149</v>
      </c>
      <c r="AU165" s="185" t="s">
        <v>82</v>
      </c>
      <c r="AY165" s="19" t="s">
        <v>146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9" t="s">
        <v>80</v>
      </c>
      <c r="BK165" s="186">
        <f>ROUND(I165*H165,2)</f>
        <v>0</v>
      </c>
      <c r="BL165" s="19" t="s">
        <v>153</v>
      </c>
      <c r="BM165" s="185" t="s">
        <v>304</v>
      </c>
    </row>
    <row r="166" s="2" customFormat="1" ht="16.5" customHeight="1">
      <c r="A166" s="38"/>
      <c r="B166" s="172"/>
      <c r="C166" s="173" t="s">
        <v>284</v>
      </c>
      <c r="D166" s="173" t="s">
        <v>149</v>
      </c>
      <c r="E166" s="174" t="s">
        <v>1621</v>
      </c>
      <c r="F166" s="175" t="s">
        <v>1622</v>
      </c>
      <c r="G166" s="176" t="s">
        <v>203</v>
      </c>
      <c r="H166" s="177">
        <v>90</v>
      </c>
      <c r="I166" s="178"/>
      <c r="J166" s="179">
        <f>ROUND(I166*H166,2)</f>
        <v>0</v>
      </c>
      <c r="K166" s="180"/>
      <c r="L166" s="39"/>
      <c r="M166" s="181" t="s">
        <v>1</v>
      </c>
      <c r="N166" s="182" t="s">
        <v>38</v>
      </c>
      <c r="O166" s="77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5" t="s">
        <v>153</v>
      </c>
      <c r="AT166" s="185" t="s">
        <v>149</v>
      </c>
      <c r="AU166" s="185" t="s">
        <v>82</v>
      </c>
      <c r="AY166" s="19" t="s">
        <v>146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9" t="s">
        <v>80</v>
      </c>
      <c r="BK166" s="186">
        <f>ROUND(I166*H166,2)</f>
        <v>0</v>
      </c>
      <c r="BL166" s="19" t="s">
        <v>153</v>
      </c>
      <c r="BM166" s="185" t="s">
        <v>308</v>
      </c>
    </row>
    <row r="167" s="2" customFormat="1" ht="16.5" customHeight="1">
      <c r="A167" s="38"/>
      <c r="B167" s="172"/>
      <c r="C167" s="173" t="s">
        <v>216</v>
      </c>
      <c r="D167" s="173" t="s">
        <v>149</v>
      </c>
      <c r="E167" s="174" t="s">
        <v>1623</v>
      </c>
      <c r="F167" s="175" t="s">
        <v>1624</v>
      </c>
      <c r="G167" s="176" t="s">
        <v>1544</v>
      </c>
      <c r="H167" s="177">
        <v>20</v>
      </c>
      <c r="I167" s="178"/>
      <c r="J167" s="179">
        <f>ROUND(I167*H167,2)</f>
        <v>0</v>
      </c>
      <c r="K167" s="180"/>
      <c r="L167" s="39"/>
      <c r="M167" s="181" t="s">
        <v>1</v>
      </c>
      <c r="N167" s="182" t="s">
        <v>38</v>
      </c>
      <c r="O167" s="77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5" t="s">
        <v>153</v>
      </c>
      <c r="AT167" s="185" t="s">
        <v>149</v>
      </c>
      <c r="AU167" s="185" t="s">
        <v>82</v>
      </c>
      <c r="AY167" s="19" t="s">
        <v>146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9" t="s">
        <v>80</v>
      </c>
      <c r="BK167" s="186">
        <f>ROUND(I167*H167,2)</f>
        <v>0</v>
      </c>
      <c r="BL167" s="19" t="s">
        <v>153</v>
      </c>
      <c r="BM167" s="185" t="s">
        <v>311</v>
      </c>
    </row>
    <row r="168" s="2" customFormat="1" ht="16.5" customHeight="1">
      <c r="A168" s="38"/>
      <c r="B168" s="172"/>
      <c r="C168" s="173" t="s">
        <v>291</v>
      </c>
      <c r="D168" s="173" t="s">
        <v>149</v>
      </c>
      <c r="E168" s="174" t="s">
        <v>1625</v>
      </c>
      <c r="F168" s="175" t="s">
        <v>1626</v>
      </c>
      <c r="G168" s="176" t="s">
        <v>1544</v>
      </c>
      <c r="H168" s="177">
        <v>30</v>
      </c>
      <c r="I168" s="178"/>
      <c r="J168" s="179">
        <f>ROUND(I168*H168,2)</f>
        <v>0</v>
      </c>
      <c r="K168" s="180"/>
      <c r="L168" s="39"/>
      <c r="M168" s="181" t="s">
        <v>1</v>
      </c>
      <c r="N168" s="182" t="s">
        <v>38</v>
      </c>
      <c r="O168" s="77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5" t="s">
        <v>153</v>
      </c>
      <c r="AT168" s="185" t="s">
        <v>149</v>
      </c>
      <c r="AU168" s="185" t="s">
        <v>82</v>
      </c>
      <c r="AY168" s="19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9" t="s">
        <v>80</v>
      </c>
      <c r="BK168" s="186">
        <f>ROUND(I168*H168,2)</f>
        <v>0</v>
      </c>
      <c r="BL168" s="19" t="s">
        <v>153</v>
      </c>
      <c r="BM168" s="185" t="s">
        <v>315</v>
      </c>
    </row>
    <row r="169" s="2" customFormat="1" ht="16.5" customHeight="1">
      <c r="A169" s="38"/>
      <c r="B169" s="172"/>
      <c r="C169" s="173" t="s">
        <v>220</v>
      </c>
      <c r="D169" s="173" t="s">
        <v>149</v>
      </c>
      <c r="E169" s="174" t="s">
        <v>1627</v>
      </c>
      <c r="F169" s="175" t="s">
        <v>1628</v>
      </c>
      <c r="G169" s="176" t="s">
        <v>1544</v>
      </c>
      <c r="H169" s="177">
        <v>25</v>
      </c>
      <c r="I169" s="178"/>
      <c r="J169" s="179">
        <f>ROUND(I169*H169,2)</f>
        <v>0</v>
      </c>
      <c r="K169" s="180"/>
      <c r="L169" s="39"/>
      <c r="M169" s="181" t="s">
        <v>1</v>
      </c>
      <c r="N169" s="182" t="s">
        <v>38</v>
      </c>
      <c r="O169" s="77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5" t="s">
        <v>153</v>
      </c>
      <c r="AT169" s="185" t="s">
        <v>149</v>
      </c>
      <c r="AU169" s="185" t="s">
        <v>82</v>
      </c>
      <c r="AY169" s="19" t="s">
        <v>146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9" t="s">
        <v>80</v>
      </c>
      <c r="BK169" s="186">
        <f>ROUND(I169*H169,2)</f>
        <v>0</v>
      </c>
      <c r="BL169" s="19" t="s">
        <v>153</v>
      </c>
      <c r="BM169" s="185" t="s">
        <v>319</v>
      </c>
    </row>
    <row r="170" s="2" customFormat="1" ht="16.5" customHeight="1">
      <c r="A170" s="38"/>
      <c r="B170" s="172"/>
      <c r="C170" s="173" t="s">
        <v>298</v>
      </c>
      <c r="D170" s="173" t="s">
        <v>149</v>
      </c>
      <c r="E170" s="174" t="s">
        <v>1629</v>
      </c>
      <c r="F170" s="175" t="s">
        <v>1630</v>
      </c>
      <c r="G170" s="176" t="s">
        <v>1544</v>
      </c>
      <c r="H170" s="177">
        <v>5</v>
      </c>
      <c r="I170" s="178"/>
      <c r="J170" s="179">
        <f>ROUND(I170*H170,2)</f>
        <v>0</v>
      </c>
      <c r="K170" s="180"/>
      <c r="L170" s="39"/>
      <c r="M170" s="181" t="s">
        <v>1</v>
      </c>
      <c r="N170" s="182" t="s">
        <v>38</v>
      </c>
      <c r="O170" s="77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5" t="s">
        <v>153</v>
      </c>
      <c r="AT170" s="185" t="s">
        <v>149</v>
      </c>
      <c r="AU170" s="185" t="s">
        <v>82</v>
      </c>
      <c r="AY170" s="19" t="s">
        <v>146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9" t="s">
        <v>80</v>
      </c>
      <c r="BK170" s="186">
        <f>ROUND(I170*H170,2)</f>
        <v>0</v>
      </c>
      <c r="BL170" s="19" t="s">
        <v>153</v>
      </c>
      <c r="BM170" s="185" t="s">
        <v>323</v>
      </c>
    </row>
    <row r="171" s="2" customFormat="1" ht="16.5" customHeight="1">
      <c r="A171" s="38"/>
      <c r="B171" s="172"/>
      <c r="C171" s="173" t="s">
        <v>223</v>
      </c>
      <c r="D171" s="173" t="s">
        <v>149</v>
      </c>
      <c r="E171" s="174" t="s">
        <v>1631</v>
      </c>
      <c r="F171" s="175" t="s">
        <v>1632</v>
      </c>
      <c r="G171" s="176" t="s">
        <v>1544</v>
      </c>
      <c r="H171" s="177">
        <v>5</v>
      </c>
      <c r="I171" s="178"/>
      <c r="J171" s="179">
        <f>ROUND(I171*H171,2)</f>
        <v>0</v>
      </c>
      <c r="K171" s="180"/>
      <c r="L171" s="39"/>
      <c r="M171" s="181" t="s">
        <v>1</v>
      </c>
      <c r="N171" s="182" t="s">
        <v>38</v>
      </c>
      <c r="O171" s="77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5" t="s">
        <v>153</v>
      </c>
      <c r="AT171" s="185" t="s">
        <v>149</v>
      </c>
      <c r="AU171" s="185" t="s">
        <v>82</v>
      </c>
      <c r="AY171" s="19" t="s">
        <v>146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9" t="s">
        <v>80</v>
      </c>
      <c r="BK171" s="186">
        <f>ROUND(I171*H171,2)</f>
        <v>0</v>
      </c>
      <c r="BL171" s="19" t="s">
        <v>153</v>
      </c>
      <c r="BM171" s="185" t="s">
        <v>329</v>
      </c>
    </row>
    <row r="172" s="2" customFormat="1" ht="16.5" customHeight="1">
      <c r="A172" s="38"/>
      <c r="B172" s="172"/>
      <c r="C172" s="173" t="s">
        <v>305</v>
      </c>
      <c r="D172" s="173" t="s">
        <v>149</v>
      </c>
      <c r="E172" s="174" t="s">
        <v>1633</v>
      </c>
      <c r="F172" s="175" t="s">
        <v>1634</v>
      </c>
      <c r="G172" s="176" t="s">
        <v>1544</v>
      </c>
      <c r="H172" s="177">
        <v>5</v>
      </c>
      <c r="I172" s="178"/>
      <c r="J172" s="179">
        <f>ROUND(I172*H172,2)</f>
        <v>0</v>
      </c>
      <c r="K172" s="180"/>
      <c r="L172" s="39"/>
      <c r="M172" s="181" t="s">
        <v>1</v>
      </c>
      <c r="N172" s="182" t="s">
        <v>38</v>
      </c>
      <c r="O172" s="77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5" t="s">
        <v>153</v>
      </c>
      <c r="AT172" s="185" t="s">
        <v>149</v>
      </c>
      <c r="AU172" s="185" t="s">
        <v>82</v>
      </c>
      <c r="AY172" s="19" t="s">
        <v>146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9" t="s">
        <v>80</v>
      </c>
      <c r="BK172" s="186">
        <f>ROUND(I172*H172,2)</f>
        <v>0</v>
      </c>
      <c r="BL172" s="19" t="s">
        <v>153</v>
      </c>
      <c r="BM172" s="185" t="s">
        <v>341</v>
      </c>
    </row>
    <row r="173" s="2" customFormat="1" ht="16.5" customHeight="1">
      <c r="A173" s="38"/>
      <c r="B173" s="172"/>
      <c r="C173" s="173" t="s">
        <v>226</v>
      </c>
      <c r="D173" s="173" t="s">
        <v>149</v>
      </c>
      <c r="E173" s="174" t="s">
        <v>1635</v>
      </c>
      <c r="F173" s="175" t="s">
        <v>1636</v>
      </c>
      <c r="G173" s="176" t="s">
        <v>1544</v>
      </c>
      <c r="H173" s="177">
        <v>5</v>
      </c>
      <c r="I173" s="178"/>
      <c r="J173" s="179">
        <f>ROUND(I173*H173,2)</f>
        <v>0</v>
      </c>
      <c r="K173" s="180"/>
      <c r="L173" s="39"/>
      <c r="M173" s="181" t="s">
        <v>1</v>
      </c>
      <c r="N173" s="182" t="s">
        <v>38</v>
      </c>
      <c r="O173" s="77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5" t="s">
        <v>153</v>
      </c>
      <c r="AT173" s="185" t="s">
        <v>149</v>
      </c>
      <c r="AU173" s="185" t="s">
        <v>82</v>
      </c>
      <c r="AY173" s="19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9" t="s">
        <v>80</v>
      </c>
      <c r="BK173" s="186">
        <f>ROUND(I173*H173,2)</f>
        <v>0</v>
      </c>
      <c r="BL173" s="19" t="s">
        <v>153</v>
      </c>
      <c r="BM173" s="185" t="s">
        <v>344</v>
      </c>
    </row>
    <row r="174" s="2" customFormat="1" ht="16.5" customHeight="1">
      <c r="A174" s="38"/>
      <c r="B174" s="172"/>
      <c r="C174" s="173" t="s">
        <v>312</v>
      </c>
      <c r="D174" s="173" t="s">
        <v>149</v>
      </c>
      <c r="E174" s="174" t="s">
        <v>1637</v>
      </c>
      <c r="F174" s="175" t="s">
        <v>1638</v>
      </c>
      <c r="G174" s="176" t="s">
        <v>1544</v>
      </c>
      <c r="H174" s="177">
        <v>5</v>
      </c>
      <c r="I174" s="178"/>
      <c r="J174" s="179">
        <f>ROUND(I174*H174,2)</f>
        <v>0</v>
      </c>
      <c r="K174" s="180"/>
      <c r="L174" s="39"/>
      <c r="M174" s="181" t="s">
        <v>1</v>
      </c>
      <c r="N174" s="182" t="s">
        <v>38</v>
      </c>
      <c r="O174" s="77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5" t="s">
        <v>153</v>
      </c>
      <c r="AT174" s="185" t="s">
        <v>149</v>
      </c>
      <c r="AU174" s="185" t="s">
        <v>82</v>
      </c>
      <c r="AY174" s="19" t="s">
        <v>146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9" t="s">
        <v>80</v>
      </c>
      <c r="BK174" s="186">
        <f>ROUND(I174*H174,2)</f>
        <v>0</v>
      </c>
      <c r="BL174" s="19" t="s">
        <v>153</v>
      </c>
      <c r="BM174" s="185" t="s">
        <v>349</v>
      </c>
    </row>
    <row r="175" s="2" customFormat="1" ht="16.5" customHeight="1">
      <c r="A175" s="38"/>
      <c r="B175" s="172"/>
      <c r="C175" s="173" t="s">
        <v>316</v>
      </c>
      <c r="D175" s="173" t="s">
        <v>149</v>
      </c>
      <c r="E175" s="174" t="s">
        <v>1639</v>
      </c>
      <c r="F175" s="175" t="s">
        <v>1640</v>
      </c>
      <c r="G175" s="176" t="s">
        <v>1544</v>
      </c>
      <c r="H175" s="177">
        <v>5</v>
      </c>
      <c r="I175" s="178"/>
      <c r="J175" s="179">
        <f>ROUND(I175*H175,2)</f>
        <v>0</v>
      </c>
      <c r="K175" s="180"/>
      <c r="L175" s="39"/>
      <c r="M175" s="181" t="s">
        <v>1</v>
      </c>
      <c r="N175" s="182" t="s">
        <v>38</v>
      </c>
      <c r="O175" s="77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5" t="s">
        <v>153</v>
      </c>
      <c r="AT175" s="185" t="s">
        <v>149</v>
      </c>
      <c r="AU175" s="185" t="s">
        <v>82</v>
      </c>
      <c r="AY175" s="19" t="s">
        <v>146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9" t="s">
        <v>80</v>
      </c>
      <c r="BK175" s="186">
        <f>ROUND(I175*H175,2)</f>
        <v>0</v>
      </c>
      <c r="BL175" s="19" t="s">
        <v>153</v>
      </c>
      <c r="BM175" s="185" t="s">
        <v>508</v>
      </c>
    </row>
    <row r="176" s="2" customFormat="1" ht="16.5" customHeight="1">
      <c r="A176" s="38"/>
      <c r="B176" s="172"/>
      <c r="C176" s="173" t="s">
        <v>320</v>
      </c>
      <c r="D176" s="173" t="s">
        <v>149</v>
      </c>
      <c r="E176" s="174" t="s">
        <v>1641</v>
      </c>
      <c r="F176" s="175" t="s">
        <v>1642</v>
      </c>
      <c r="G176" s="176" t="s">
        <v>203</v>
      </c>
      <c r="H176" s="177">
        <v>5</v>
      </c>
      <c r="I176" s="178"/>
      <c r="J176" s="179">
        <f>ROUND(I176*H176,2)</f>
        <v>0</v>
      </c>
      <c r="K176" s="180"/>
      <c r="L176" s="39"/>
      <c r="M176" s="181" t="s">
        <v>1</v>
      </c>
      <c r="N176" s="182" t="s">
        <v>38</v>
      </c>
      <c r="O176" s="77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5" t="s">
        <v>153</v>
      </c>
      <c r="AT176" s="185" t="s">
        <v>149</v>
      </c>
      <c r="AU176" s="185" t="s">
        <v>82</v>
      </c>
      <c r="AY176" s="19" t="s">
        <v>146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9" t="s">
        <v>80</v>
      </c>
      <c r="BK176" s="186">
        <f>ROUND(I176*H176,2)</f>
        <v>0</v>
      </c>
      <c r="BL176" s="19" t="s">
        <v>153</v>
      </c>
      <c r="BM176" s="185" t="s">
        <v>382</v>
      </c>
    </row>
    <row r="177" s="2" customFormat="1" ht="16.5" customHeight="1">
      <c r="A177" s="38"/>
      <c r="B177" s="172"/>
      <c r="C177" s="173" t="s">
        <v>256</v>
      </c>
      <c r="D177" s="173" t="s">
        <v>149</v>
      </c>
      <c r="E177" s="174" t="s">
        <v>1643</v>
      </c>
      <c r="F177" s="175" t="s">
        <v>1644</v>
      </c>
      <c r="G177" s="176" t="s">
        <v>1544</v>
      </c>
      <c r="H177" s="177">
        <v>5</v>
      </c>
      <c r="I177" s="178"/>
      <c r="J177" s="179">
        <f>ROUND(I177*H177,2)</f>
        <v>0</v>
      </c>
      <c r="K177" s="180"/>
      <c r="L177" s="39"/>
      <c r="M177" s="181" t="s">
        <v>1</v>
      </c>
      <c r="N177" s="182" t="s">
        <v>38</v>
      </c>
      <c r="O177" s="77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5" t="s">
        <v>153</v>
      </c>
      <c r="AT177" s="185" t="s">
        <v>149</v>
      </c>
      <c r="AU177" s="185" t="s">
        <v>82</v>
      </c>
      <c r="AY177" s="19" t="s">
        <v>146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9" t="s">
        <v>80</v>
      </c>
      <c r="BK177" s="186">
        <f>ROUND(I177*H177,2)</f>
        <v>0</v>
      </c>
      <c r="BL177" s="19" t="s">
        <v>153</v>
      </c>
      <c r="BM177" s="185" t="s">
        <v>387</v>
      </c>
    </row>
    <row r="178" s="12" customFormat="1" ht="22.8" customHeight="1">
      <c r="A178" s="12"/>
      <c r="B178" s="159"/>
      <c r="C178" s="12"/>
      <c r="D178" s="160" t="s">
        <v>72</v>
      </c>
      <c r="E178" s="170" t="s">
        <v>1645</v>
      </c>
      <c r="F178" s="170" t="s">
        <v>1646</v>
      </c>
      <c r="G178" s="12"/>
      <c r="H178" s="12"/>
      <c r="I178" s="162"/>
      <c r="J178" s="171">
        <f>BK178</f>
        <v>0</v>
      </c>
      <c r="K178" s="12"/>
      <c r="L178" s="159"/>
      <c r="M178" s="164"/>
      <c r="N178" s="165"/>
      <c r="O178" s="165"/>
      <c r="P178" s="166">
        <f>SUM(P179:P181)</f>
        <v>0</v>
      </c>
      <c r="Q178" s="165"/>
      <c r="R178" s="166">
        <f>SUM(R179:R181)</f>
        <v>0</v>
      </c>
      <c r="S178" s="165"/>
      <c r="T178" s="167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0" t="s">
        <v>80</v>
      </c>
      <c r="AT178" s="168" t="s">
        <v>72</v>
      </c>
      <c r="AU178" s="168" t="s">
        <v>80</v>
      </c>
      <c r="AY178" s="160" t="s">
        <v>146</v>
      </c>
      <c r="BK178" s="169">
        <f>SUM(BK179:BK181)</f>
        <v>0</v>
      </c>
    </row>
    <row r="179" s="2" customFormat="1" ht="24.15" customHeight="1">
      <c r="A179" s="38"/>
      <c r="B179" s="172"/>
      <c r="C179" s="173" t="s">
        <v>330</v>
      </c>
      <c r="D179" s="173" t="s">
        <v>149</v>
      </c>
      <c r="E179" s="174" t="s">
        <v>1647</v>
      </c>
      <c r="F179" s="175" t="s">
        <v>1648</v>
      </c>
      <c r="G179" s="176" t="s">
        <v>215</v>
      </c>
      <c r="H179" s="177">
        <v>5</v>
      </c>
      <c r="I179" s="178"/>
      <c r="J179" s="179">
        <f>ROUND(I179*H179,2)</f>
        <v>0</v>
      </c>
      <c r="K179" s="180"/>
      <c r="L179" s="39"/>
      <c r="M179" s="181" t="s">
        <v>1</v>
      </c>
      <c r="N179" s="182" t="s">
        <v>38</v>
      </c>
      <c r="O179" s="77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5" t="s">
        <v>153</v>
      </c>
      <c r="AT179" s="185" t="s">
        <v>149</v>
      </c>
      <c r="AU179" s="185" t="s">
        <v>82</v>
      </c>
      <c r="AY179" s="19" t="s">
        <v>146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9" t="s">
        <v>80</v>
      </c>
      <c r="BK179" s="186">
        <f>ROUND(I179*H179,2)</f>
        <v>0</v>
      </c>
      <c r="BL179" s="19" t="s">
        <v>153</v>
      </c>
      <c r="BM179" s="185" t="s">
        <v>530</v>
      </c>
    </row>
    <row r="180" s="2" customFormat="1" ht="16.5" customHeight="1">
      <c r="A180" s="38"/>
      <c r="B180" s="172"/>
      <c r="C180" s="173" t="s">
        <v>260</v>
      </c>
      <c r="D180" s="173" t="s">
        <v>149</v>
      </c>
      <c r="E180" s="174" t="s">
        <v>1649</v>
      </c>
      <c r="F180" s="175" t="s">
        <v>1650</v>
      </c>
      <c r="G180" s="176" t="s">
        <v>1544</v>
      </c>
      <c r="H180" s="177">
        <v>2</v>
      </c>
      <c r="I180" s="178"/>
      <c r="J180" s="179">
        <f>ROUND(I180*H180,2)</f>
        <v>0</v>
      </c>
      <c r="K180" s="180"/>
      <c r="L180" s="39"/>
      <c r="M180" s="181" t="s">
        <v>1</v>
      </c>
      <c r="N180" s="182" t="s">
        <v>38</v>
      </c>
      <c r="O180" s="77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5" t="s">
        <v>153</v>
      </c>
      <c r="AT180" s="185" t="s">
        <v>149</v>
      </c>
      <c r="AU180" s="185" t="s">
        <v>82</v>
      </c>
      <c r="AY180" s="19" t="s">
        <v>146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9" t="s">
        <v>80</v>
      </c>
      <c r="BK180" s="186">
        <f>ROUND(I180*H180,2)</f>
        <v>0</v>
      </c>
      <c r="BL180" s="19" t="s">
        <v>153</v>
      </c>
      <c r="BM180" s="185" t="s">
        <v>403</v>
      </c>
    </row>
    <row r="181" s="2" customFormat="1" ht="16.5" customHeight="1">
      <c r="A181" s="38"/>
      <c r="B181" s="172"/>
      <c r="C181" s="173" t="s">
        <v>338</v>
      </c>
      <c r="D181" s="173" t="s">
        <v>149</v>
      </c>
      <c r="E181" s="174" t="s">
        <v>1651</v>
      </c>
      <c r="F181" s="175" t="s">
        <v>1652</v>
      </c>
      <c r="G181" s="176" t="s">
        <v>203</v>
      </c>
      <c r="H181" s="177">
        <v>40</v>
      </c>
      <c r="I181" s="178"/>
      <c r="J181" s="179">
        <f>ROUND(I181*H181,2)</f>
        <v>0</v>
      </c>
      <c r="K181" s="180"/>
      <c r="L181" s="39"/>
      <c r="M181" s="181" t="s">
        <v>1</v>
      </c>
      <c r="N181" s="182" t="s">
        <v>38</v>
      </c>
      <c r="O181" s="77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5" t="s">
        <v>153</v>
      </c>
      <c r="AT181" s="185" t="s">
        <v>149</v>
      </c>
      <c r="AU181" s="185" t="s">
        <v>82</v>
      </c>
      <c r="AY181" s="19" t="s">
        <v>146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19" t="s">
        <v>80</v>
      </c>
      <c r="BK181" s="186">
        <f>ROUND(I181*H181,2)</f>
        <v>0</v>
      </c>
      <c r="BL181" s="19" t="s">
        <v>153</v>
      </c>
      <c r="BM181" s="185" t="s">
        <v>411</v>
      </c>
    </row>
    <row r="182" s="12" customFormat="1" ht="25.92" customHeight="1">
      <c r="A182" s="12"/>
      <c r="B182" s="159"/>
      <c r="C182" s="12"/>
      <c r="D182" s="160" t="s">
        <v>72</v>
      </c>
      <c r="E182" s="161" t="s">
        <v>1653</v>
      </c>
      <c r="F182" s="161" t="s">
        <v>1654</v>
      </c>
      <c r="G182" s="12"/>
      <c r="H182" s="12"/>
      <c r="I182" s="162"/>
      <c r="J182" s="163">
        <f>BK182</f>
        <v>0</v>
      </c>
      <c r="K182" s="12"/>
      <c r="L182" s="159"/>
      <c r="M182" s="164"/>
      <c r="N182" s="165"/>
      <c r="O182" s="165"/>
      <c r="P182" s="166">
        <f>SUM(P183:P186)</f>
        <v>0</v>
      </c>
      <c r="Q182" s="165"/>
      <c r="R182" s="166">
        <f>SUM(R183:R186)</f>
        <v>0</v>
      </c>
      <c r="S182" s="165"/>
      <c r="T182" s="167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0" t="s">
        <v>80</v>
      </c>
      <c r="AT182" s="168" t="s">
        <v>72</v>
      </c>
      <c r="AU182" s="168" t="s">
        <v>73</v>
      </c>
      <c r="AY182" s="160" t="s">
        <v>146</v>
      </c>
      <c r="BK182" s="169">
        <f>SUM(BK183:BK186)</f>
        <v>0</v>
      </c>
    </row>
    <row r="183" s="2" customFormat="1" ht="16.5" customHeight="1">
      <c r="A183" s="38"/>
      <c r="B183" s="172"/>
      <c r="C183" s="173" t="s">
        <v>264</v>
      </c>
      <c r="D183" s="173" t="s">
        <v>149</v>
      </c>
      <c r="E183" s="174" t="s">
        <v>1655</v>
      </c>
      <c r="F183" s="175" t="s">
        <v>1656</v>
      </c>
      <c r="G183" s="176" t="s">
        <v>1493</v>
      </c>
      <c r="H183" s="177">
        <v>1</v>
      </c>
      <c r="I183" s="178"/>
      <c r="J183" s="179">
        <f>ROUND(I183*H183,2)</f>
        <v>0</v>
      </c>
      <c r="K183" s="180"/>
      <c r="L183" s="39"/>
      <c r="M183" s="181" t="s">
        <v>1</v>
      </c>
      <c r="N183" s="182" t="s">
        <v>38</v>
      </c>
      <c r="O183" s="77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5" t="s">
        <v>153</v>
      </c>
      <c r="AT183" s="185" t="s">
        <v>149</v>
      </c>
      <c r="AU183" s="185" t="s">
        <v>80</v>
      </c>
      <c r="AY183" s="19" t="s">
        <v>146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9" t="s">
        <v>80</v>
      </c>
      <c r="BK183" s="186">
        <f>ROUND(I183*H183,2)</f>
        <v>0</v>
      </c>
      <c r="BL183" s="19" t="s">
        <v>153</v>
      </c>
      <c r="BM183" s="185" t="s">
        <v>420</v>
      </c>
    </row>
    <row r="184" s="2" customFormat="1" ht="16.5" customHeight="1">
      <c r="A184" s="38"/>
      <c r="B184" s="172"/>
      <c r="C184" s="173" t="s">
        <v>346</v>
      </c>
      <c r="D184" s="173" t="s">
        <v>149</v>
      </c>
      <c r="E184" s="174" t="s">
        <v>1657</v>
      </c>
      <c r="F184" s="175" t="s">
        <v>1658</v>
      </c>
      <c r="G184" s="176" t="s">
        <v>1493</v>
      </c>
      <c r="H184" s="177">
        <v>1</v>
      </c>
      <c r="I184" s="178"/>
      <c r="J184" s="179">
        <f>ROUND(I184*H184,2)</f>
        <v>0</v>
      </c>
      <c r="K184" s="180"/>
      <c r="L184" s="39"/>
      <c r="M184" s="181" t="s">
        <v>1</v>
      </c>
      <c r="N184" s="182" t="s">
        <v>38</v>
      </c>
      <c r="O184" s="77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5" t="s">
        <v>153</v>
      </c>
      <c r="AT184" s="185" t="s">
        <v>149</v>
      </c>
      <c r="AU184" s="185" t="s">
        <v>80</v>
      </c>
      <c r="AY184" s="19" t="s">
        <v>146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9" t="s">
        <v>80</v>
      </c>
      <c r="BK184" s="186">
        <f>ROUND(I184*H184,2)</f>
        <v>0</v>
      </c>
      <c r="BL184" s="19" t="s">
        <v>153</v>
      </c>
      <c r="BM184" s="185" t="s">
        <v>423</v>
      </c>
    </row>
    <row r="185" s="2" customFormat="1" ht="16.5" customHeight="1">
      <c r="A185" s="38"/>
      <c r="B185" s="172"/>
      <c r="C185" s="173" t="s">
        <v>350</v>
      </c>
      <c r="D185" s="173" t="s">
        <v>149</v>
      </c>
      <c r="E185" s="174" t="s">
        <v>1659</v>
      </c>
      <c r="F185" s="175" t="s">
        <v>1660</v>
      </c>
      <c r="G185" s="176" t="s">
        <v>1493</v>
      </c>
      <c r="H185" s="177">
        <v>1</v>
      </c>
      <c r="I185" s="178"/>
      <c r="J185" s="179">
        <f>ROUND(I185*H185,2)</f>
        <v>0</v>
      </c>
      <c r="K185" s="180"/>
      <c r="L185" s="39"/>
      <c r="M185" s="181" t="s">
        <v>1</v>
      </c>
      <c r="N185" s="182" t="s">
        <v>38</v>
      </c>
      <c r="O185" s="77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5" t="s">
        <v>153</v>
      </c>
      <c r="AT185" s="185" t="s">
        <v>149</v>
      </c>
      <c r="AU185" s="185" t="s">
        <v>80</v>
      </c>
      <c r="AY185" s="19" t="s">
        <v>146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9" t="s">
        <v>80</v>
      </c>
      <c r="BK185" s="186">
        <f>ROUND(I185*H185,2)</f>
        <v>0</v>
      </c>
      <c r="BL185" s="19" t="s">
        <v>153</v>
      </c>
      <c r="BM185" s="185" t="s">
        <v>427</v>
      </c>
    </row>
    <row r="186" s="2" customFormat="1" ht="16.5" customHeight="1">
      <c r="A186" s="38"/>
      <c r="B186" s="172"/>
      <c r="C186" s="173" t="s">
        <v>354</v>
      </c>
      <c r="D186" s="173" t="s">
        <v>149</v>
      </c>
      <c r="E186" s="174" t="s">
        <v>1661</v>
      </c>
      <c r="F186" s="175" t="s">
        <v>1662</v>
      </c>
      <c r="G186" s="176" t="s">
        <v>1493</v>
      </c>
      <c r="H186" s="177">
        <v>1</v>
      </c>
      <c r="I186" s="178"/>
      <c r="J186" s="179">
        <f>ROUND(I186*H186,2)</f>
        <v>0</v>
      </c>
      <c r="K186" s="180"/>
      <c r="L186" s="39"/>
      <c r="M186" s="181" t="s">
        <v>1</v>
      </c>
      <c r="N186" s="182" t="s">
        <v>38</v>
      </c>
      <c r="O186" s="77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5" t="s">
        <v>153</v>
      </c>
      <c r="AT186" s="185" t="s">
        <v>149</v>
      </c>
      <c r="AU186" s="185" t="s">
        <v>80</v>
      </c>
      <c r="AY186" s="19" t="s">
        <v>146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9" t="s">
        <v>80</v>
      </c>
      <c r="BK186" s="186">
        <f>ROUND(I186*H186,2)</f>
        <v>0</v>
      </c>
      <c r="BL186" s="19" t="s">
        <v>153</v>
      </c>
      <c r="BM186" s="185" t="s">
        <v>575</v>
      </c>
    </row>
    <row r="187" s="12" customFormat="1" ht="25.92" customHeight="1">
      <c r="A187" s="12"/>
      <c r="B187" s="159"/>
      <c r="C187" s="12"/>
      <c r="D187" s="160" t="s">
        <v>72</v>
      </c>
      <c r="E187" s="161" t="s">
        <v>1663</v>
      </c>
      <c r="F187" s="161" t="s">
        <v>1524</v>
      </c>
      <c r="G187" s="12"/>
      <c r="H187" s="12"/>
      <c r="I187" s="162"/>
      <c r="J187" s="163">
        <f>BK187</f>
        <v>0</v>
      </c>
      <c r="K187" s="12"/>
      <c r="L187" s="159"/>
      <c r="M187" s="164"/>
      <c r="N187" s="165"/>
      <c r="O187" s="165"/>
      <c r="P187" s="166">
        <f>P188</f>
        <v>0</v>
      </c>
      <c r="Q187" s="165"/>
      <c r="R187" s="166">
        <f>R188</f>
        <v>0</v>
      </c>
      <c r="S187" s="165"/>
      <c r="T187" s="167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0" t="s">
        <v>80</v>
      </c>
      <c r="AT187" s="168" t="s">
        <v>72</v>
      </c>
      <c r="AU187" s="168" t="s">
        <v>73</v>
      </c>
      <c r="AY187" s="160" t="s">
        <v>146</v>
      </c>
      <c r="BK187" s="169">
        <f>BK188</f>
        <v>0</v>
      </c>
    </row>
    <row r="188" s="2" customFormat="1" ht="55.5" customHeight="1">
      <c r="A188" s="38"/>
      <c r="B188" s="172"/>
      <c r="C188" s="173" t="s">
        <v>358</v>
      </c>
      <c r="D188" s="173" t="s">
        <v>149</v>
      </c>
      <c r="E188" s="174" t="s">
        <v>1664</v>
      </c>
      <c r="F188" s="175" t="s">
        <v>1665</v>
      </c>
      <c r="G188" s="176" t="s">
        <v>1493</v>
      </c>
      <c r="H188" s="177">
        <v>1</v>
      </c>
      <c r="I188" s="178"/>
      <c r="J188" s="179">
        <f>ROUND(I188*H188,2)</f>
        <v>0</v>
      </c>
      <c r="K188" s="180"/>
      <c r="L188" s="39"/>
      <c r="M188" s="233" t="s">
        <v>1</v>
      </c>
      <c r="N188" s="234" t="s">
        <v>38</v>
      </c>
      <c r="O188" s="235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5" t="s">
        <v>153</v>
      </c>
      <c r="AT188" s="185" t="s">
        <v>149</v>
      </c>
      <c r="AU188" s="185" t="s">
        <v>80</v>
      </c>
      <c r="AY188" s="19" t="s">
        <v>146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9" t="s">
        <v>80</v>
      </c>
      <c r="BK188" s="186">
        <f>ROUND(I188*H188,2)</f>
        <v>0</v>
      </c>
      <c r="BL188" s="19" t="s">
        <v>153</v>
      </c>
      <c r="BM188" s="185" t="s">
        <v>435</v>
      </c>
    </row>
    <row r="189" s="2" customFormat="1" ht="6.96" customHeight="1">
      <c r="A189" s="38"/>
      <c r="B189" s="60"/>
      <c r="C189" s="61"/>
      <c r="D189" s="61"/>
      <c r="E189" s="61"/>
      <c r="F189" s="61"/>
      <c r="G189" s="61"/>
      <c r="H189" s="61"/>
      <c r="I189" s="61"/>
      <c r="J189" s="61"/>
      <c r="K189" s="61"/>
      <c r="L189" s="39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autoFilter ref="C123:K18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DESKTOP-2NDPFVB\User</dc:creator>
  <cp:lastModifiedBy>DESKTOP-2NDPFVB\User</cp:lastModifiedBy>
  <dcterms:created xsi:type="dcterms:W3CDTF">2023-11-14T10:26:52Z</dcterms:created>
  <dcterms:modified xsi:type="dcterms:W3CDTF">2023-11-14T10:26:56Z</dcterms:modified>
</cp:coreProperties>
</file>